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65" windowWidth="19440" windowHeight="6705" tabRatio="1000" firstSheet="9" activeTab="12"/>
  </bookViews>
  <sheets>
    <sheet name="Обсяг споживання води" sheetId="1" r:id="rId1"/>
    <sheet name="Річний план" sheetId="2" r:id="rId2"/>
    <sheet name="Електроенергія" sheetId="3" r:id="rId3"/>
    <sheet name="Хімреагенти" sheetId="4" r:id="rId4"/>
    <sheet name="Фонд оплати праці" sheetId="5" r:id="rId5"/>
    <sheet name="ЄСВ" sheetId="6" r:id="rId6"/>
    <sheet name="Амортизація" sheetId="7" r:id="rId7"/>
    <sheet name="Рентна плата за воду" sheetId="8" r:id="rId8"/>
    <sheet name="Охорона праці" sheetId="12" r:id="rId9"/>
    <sheet name="Прямі витрати" sheetId="13" r:id="rId10"/>
    <sheet name="ЗВВ" sheetId="14" r:id="rId11"/>
    <sheet name="Адміністративні витрати" sheetId="15" r:id="rId12"/>
    <sheet name="Витрати на збут" sheetId="16" r:id="rId13"/>
    <sheet name="Фінансові витрати" sheetId="17" r:id="rId14"/>
    <sheet name="Повна собівартість" sheetId="19" r:id="rId15"/>
    <sheet name="Кінцеві тарифи" sheetId="20" r:id="rId16"/>
    <sheet name="Розрахунковий прибуток" sheetId="21" r:id="rId17"/>
  </sheets>
  <definedNames>
    <definedName name="_xlnm.Print_Area" localSheetId="2">Електроенергія!$A$1:$F$43</definedName>
    <definedName name="_xlnm.Print_Area" localSheetId="0">'Обсяг споживання води'!$A$1:$Q$72</definedName>
    <definedName name="_xlnm.Print_Area" localSheetId="14">'Повна собівартість'!$A$1:$L$85</definedName>
    <definedName name="_xlnm.Print_Area" localSheetId="4">'Фонд оплати праці'!$A$2:$L$83</definedName>
  </definedNames>
  <calcPr calcId="152511"/>
</workbook>
</file>

<file path=xl/calcChain.xml><?xml version="1.0" encoding="utf-8"?>
<calcChain xmlns="http://schemas.openxmlformats.org/spreadsheetml/2006/main">
  <c r="E13" i="8" l="1"/>
  <c r="E7" i="8"/>
  <c r="E8" i="8"/>
  <c r="C6" i="21" l="1"/>
  <c r="C8" i="21" l="1"/>
  <c r="C7" i="21"/>
  <c r="D37" i="15"/>
  <c r="C37" i="15"/>
  <c r="D19" i="15"/>
  <c r="D28" i="15" s="1"/>
  <c r="C19" i="15"/>
  <c r="D33" i="14"/>
  <c r="D29" i="14" s="1"/>
  <c r="C33" i="14"/>
  <c r="C29" i="14" s="1"/>
  <c r="D23" i="14"/>
  <c r="C23" i="14"/>
  <c r="D17" i="14"/>
  <c r="C17" i="14"/>
  <c r="C28" i="15" l="1"/>
  <c r="C15" i="15"/>
  <c r="D15" i="15"/>
  <c r="C10" i="21"/>
  <c r="C11" i="21"/>
  <c r="C12" i="21"/>
  <c r="C9" i="21"/>
  <c r="J73" i="2"/>
  <c r="H72" i="2"/>
  <c r="H73" i="2" s="1"/>
  <c r="I72" i="2"/>
  <c r="I73" i="2" s="1"/>
  <c r="J72" i="2"/>
  <c r="K72" i="2"/>
  <c r="K73" i="2" s="1"/>
  <c r="L72" i="2"/>
  <c r="L73" i="2" s="1"/>
  <c r="G72" i="2"/>
  <c r="G73" i="2" s="1"/>
  <c r="F17" i="17"/>
  <c r="D19" i="17"/>
  <c r="D20" i="17" s="1"/>
  <c r="F20" i="17" s="1"/>
  <c r="D18" i="17"/>
  <c r="F18" i="17" s="1"/>
  <c r="C29" i="15" l="1"/>
  <c r="F19" i="17"/>
  <c r="D21" i="17"/>
  <c r="F21" i="17" s="1"/>
  <c r="C30" i="15" l="1"/>
  <c r="C31" i="15" s="1"/>
  <c r="D22" i="17"/>
  <c r="F22" i="17" s="1"/>
  <c r="D23" i="17" l="1"/>
  <c r="F23" i="17" s="1"/>
  <c r="D24" i="17" l="1"/>
  <c r="F24" i="17" s="1"/>
  <c r="D25" i="17" l="1"/>
  <c r="F25" i="17" s="1"/>
  <c r="D26" i="17" l="1"/>
  <c r="F26" i="17" s="1"/>
  <c r="D27" i="17" l="1"/>
  <c r="F27" i="17" s="1"/>
  <c r="D28" i="17" l="1"/>
  <c r="F28" i="17" s="1"/>
  <c r="D23" i="6" l="1"/>
  <c r="D22" i="6"/>
  <c r="D21" i="6"/>
  <c r="D20" i="6"/>
  <c r="D29" i="4"/>
  <c r="E29" i="4"/>
  <c r="D19" i="13" l="1"/>
  <c r="E7" i="12"/>
  <c r="D14" i="4"/>
  <c r="F39" i="1"/>
  <c r="G39" i="1"/>
  <c r="H39" i="1"/>
  <c r="I39" i="1"/>
  <c r="J39" i="1"/>
  <c r="K39" i="1"/>
  <c r="L39" i="1"/>
  <c r="M39" i="1"/>
  <c r="N39" i="1"/>
  <c r="O39" i="1"/>
  <c r="P39" i="1"/>
  <c r="E39" i="1"/>
  <c r="D37" i="1"/>
  <c r="H14" i="2" s="1"/>
  <c r="D31" i="1"/>
  <c r="D28" i="1"/>
  <c r="F33" i="1"/>
  <c r="G33" i="1"/>
  <c r="H33" i="1"/>
  <c r="I33" i="1"/>
  <c r="J33" i="1"/>
  <c r="K33" i="1"/>
  <c r="L33" i="1"/>
  <c r="M33" i="1"/>
  <c r="N33" i="1"/>
  <c r="O33" i="1"/>
  <c r="P33" i="1"/>
  <c r="E33" i="1"/>
  <c r="F30" i="1"/>
  <c r="G30" i="1"/>
  <c r="H30" i="1"/>
  <c r="I30" i="1"/>
  <c r="J30" i="1"/>
  <c r="K30" i="1"/>
  <c r="L30" i="1"/>
  <c r="M30" i="1"/>
  <c r="N30" i="1"/>
  <c r="O30" i="1"/>
  <c r="P30" i="1"/>
  <c r="E30" i="1"/>
  <c r="E29" i="17"/>
  <c r="D22" i="19"/>
  <c r="D23" i="19"/>
  <c r="H23" i="19"/>
  <c r="D18" i="19"/>
  <c r="H17" i="19"/>
  <c r="D17" i="19"/>
  <c r="H16" i="19"/>
  <c r="H15" i="19" s="1"/>
  <c r="D16" i="19"/>
  <c r="D16" i="13"/>
  <c r="H10" i="19"/>
  <c r="D10" i="19"/>
  <c r="L74" i="19"/>
  <c r="K74" i="19"/>
  <c r="J74" i="19"/>
  <c r="D71" i="19"/>
  <c r="H65" i="19"/>
  <c r="D6" i="17"/>
  <c r="D28" i="19" s="1"/>
  <c r="C7" i="16"/>
  <c r="C6" i="16"/>
  <c r="D33" i="16"/>
  <c r="D35" i="16" s="1"/>
  <c r="D11" i="16"/>
  <c r="C11" i="16"/>
  <c r="C8" i="15"/>
  <c r="C7" i="15"/>
  <c r="D71" i="15"/>
  <c r="D70" i="15"/>
  <c r="D66" i="15"/>
  <c r="D57" i="15"/>
  <c r="D61" i="15" s="1"/>
  <c r="C9" i="14"/>
  <c r="C8" i="14"/>
  <c r="D22" i="13"/>
  <c r="D21" i="13" s="1"/>
  <c r="D20" i="19" s="1"/>
  <c r="E20" i="13"/>
  <c r="H19" i="19" s="1"/>
  <c r="D20" i="13"/>
  <c r="D19" i="19" s="1"/>
  <c r="D11" i="13"/>
  <c r="D12" i="13"/>
  <c r="D13" i="13"/>
  <c r="E32" i="12"/>
  <c r="E27" i="12"/>
  <c r="D27" i="12"/>
  <c r="E22" i="12"/>
  <c r="D22" i="12"/>
  <c r="E19" i="12"/>
  <c r="D19" i="12"/>
  <c r="E16" i="12"/>
  <c r="D16" i="12"/>
  <c r="E13" i="12"/>
  <c r="D13" i="12"/>
  <c r="E10" i="12"/>
  <c r="D10" i="12"/>
  <c r="D7" i="12"/>
  <c r="C39" i="14"/>
  <c r="D6" i="8"/>
  <c r="D7" i="8" s="1"/>
  <c r="C6" i="15" l="1"/>
  <c r="C5" i="16"/>
  <c r="C7" i="14"/>
  <c r="D30" i="1"/>
  <c r="D33" i="1"/>
  <c r="D15" i="19"/>
  <c r="D6" i="12"/>
  <c r="D5" i="12" s="1"/>
  <c r="D75" i="15"/>
  <c r="D25" i="19"/>
  <c r="D26" i="19"/>
  <c r="D21" i="19"/>
  <c r="E6" i="12"/>
  <c r="E5" i="12" s="1"/>
  <c r="D27" i="14" s="1"/>
  <c r="D39" i="1"/>
  <c r="I35" i="2" s="1"/>
  <c r="F39" i="7"/>
  <c r="F40" i="7"/>
  <c r="F41" i="7"/>
  <c r="F38" i="7"/>
  <c r="F34" i="7"/>
  <c r="F35" i="7"/>
  <c r="F33" i="7"/>
  <c r="F28" i="7"/>
  <c r="F29" i="7"/>
  <c r="F52" i="7" s="1"/>
  <c r="D10" i="16" s="1"/>
  <c r="F30" i="7"/>
  <c r="F27" i="7"/>
  <c r="F51" i="7" s="1"/>
  <c r="D14" i="15" s="1"/>
  <c r="F22" i="7"/>
  <c r="F23" i="7"/>
  <c r="F24" i="7"/>
  <c r="F25" i="7"/>
  <c r="F21" i="7"/>
  <c r="F50" i="7" s="1"/>
  <c r="D11" i="14" s="1"/>
  <c r="F17" i="7"/>
  <c r="F18" i="7"/>
  <c r="F16" i="7"/>
  <c r="F13" i="7"/>
  <c r="F14" i="7"/>
  <c r="F12" i="7"/>
  <c r="F8" i="7"/>
  <c r="F9" i="7"/>
  <c r="F10" i="7"/>
  <c r="D19" i="6"/>
  <c r="D12" i="6"/>
  <c r="D38" i="12" s="1"/>
  <c r="D6" i="6"/>
  <c r="E35" i="5"/>
  <c r="J35" i="5" s="1"/>
  <c r="E34" i="5"/>
  <c r="J34" i="5" s="1"/>
  <c r="L34" i="5" s="1"/>
  <c r="E33" i="5"/>
  <c r="J33" i="5" s="1"/>
  <c r="L33" i="5" s="1"/>
  <c r="E32" i="5"/>
  <c r="J32" i="5" s="1"/>
  <c r="L32" i="5" s="1"/>
  <c r="E31" i="5"/>
  <c r="J31" i="5" s="1"/>
  <c r="L31" i="5" s="1"/>
  <c r="C30" i="5"/>
  <c r="E10" i="6" s="1"/>
  <c r="E29" i="5"/>
  <c r="J29" i="5" s="1"/>
  <c r="L29" i="5" s="1"/>
  <c r="E28" i="5"/>
  <c r="J28" i="5" s="1"/>
  <c r="L28" i="5" s="1"/>
  <c r="E27" i="5"/>
  <c r="J27" i="5" s="1"/>
  <c r="L27" i="5" s="1"/>
  <c r="E26" i="5"/>
  <c r="J26" i="5" s="1"/>
  <c r="L26" i="5" s="1"/>
  <c r="E25" i="5"/>
  <c r="J25" i="5" s="1"/>
  <c r="C24" i="5"/>
  <c r="E9" i="6" s="1"/>
  <c r="E23" i="5"/>
  <c r="J23" i="5" s="1"/>
  <c r="L23" i="5" s="1"/>
  <c r="E22" i="5"/>
  <c r="J22" i="5" s="1"/>
  <c r="L22" i="5" s="1"/>
  <c r="E21" i="5"/>
  <c r="J21" i="5" s="1"/>
  <c r="L21" i="5" s="1"/>
  <c r="E20" i="5"/>
  <c r="J20" i="5" s="1"/>
  <c r="L20" i="5" s="1"/>
  <c r="F19" i="5"/>
  <c r="E19" i="5" s="1"/>
  <c r="J19" i="5" s="1"/>
  <c r="C18" i="5"/>
  <c r="E8" i="6" s="1"/>
  <c r="E17" i="5"/>
  <c r="J17" i="5" s="1"/>
  <c r="L17" i="5" s="1"/>
  <c r="E16" i="5"/>
  <c r="J16" i="5" s="1"/>
  <c r="L16" i="5" s="1"/>
  <c r="E15" i="5"/>
  <c r="J15" i="5" s="1"/>
  <c r="L15" i="5" s="1"/>
  <c r="E14" i="5"/>
  <c r="J14" i="5" s="1"/>
  <c r="L14" i="5" s="1"/>
  <c r="E13" i="5"/>
  <c r="J13" i="5" s="1"/>
  <c r="L13" i="5" s="1"/>
  <c r="E12" i="5"/>
  <c r="J12" i="5" s="1"/>
  <c r="L12" i="5" s="1"/>
  <c r="E11" i="5"/>
  <c r="J11" i="5" s="1"/>
  <c r="L11" i="5" s="1"/>
  <c r="E10" i="5"/>
  <c r="J10" i="5" s="1"/>
  <c r="L10" i="5" s="1"/>
  <c r="E9" i="5"/>
  <c r="J9" i="5" s="1"/>
  <c r="L9" i="5" s="1"/>
  <c r="F8" i="5"/>
  <c r="E8" i="5" s="1"/>
  <c r="J8" i="5" s="1"/>
  <c r="C7" i="5"/>
  <c r="E7" i="6" s="1"/>
  <c r="D26" i="4"/>
  <c r="D25" i="4"/>
  <c r="D15" i="4"/>
  <c r="D32" i="4" s="1"/>
  <c r="D7" i="4"/>
  <c r="D8" i="4" s="1"/>
  <c r="E22" i="4"/>
  <c r="E11" i="4"/>
  <c r="H44" i="2"/>
  <c r="H43" i="2"/>
  <c r="H42" i="2"/>
  <c r="H38" i="2"/>
  <c r="D22" i="3"/>
  <c r="D40" i="3"/>
  <c r="D35" i="3"/>
  <c r="D10" i="13" s="1"/>
  <c r="D33" i="3"/>
  <c r="D32" i="3"/>
  <c r="D31" i="3"/>
  <c r="E29" i="3"/>
  <c r="D29" i="3"/>
  <c r="E28" i="3"/>
  <c r="D28" i="3"/>
  <c r="E27" i="3"/>
  <c r="D27" i="3"/>
  <c r="D14" i="3"/>
  <c r="D9" i="13" s="1"/>
  <c r="D15" i="3"/>
  <c r="D8" i="3"/>
  <c r="D9" i="3" s="1"/>
  <c r="E9" i="3" s="1"/>
  <c r="I14" i="2"/>
  <c r="K68" i="1"/>
  <c r="K69" i="1"/>
  <c r="K70" i="1"/>
  <c r="K67" i="1"/>
  <c r="K51" i="1"/>
  <c r="K52" i="1"/>
  <c r="K53" i="1"/>
  <c r="K54" i="1"/>
  <c r="K55" i="1"/>
  <c r="K56" i="1"/>
  <c r="K57" i="1"/>
  <c r="K58" i="1"/>
  <c r="K62" i="1"/>
  <c r="K63" i="1"/>
  <c r="K64" i="1"/>
  <c r="K61" i="1"/>
  <c r="K50" i="1"/>
  <c r="K59" i="1" s="1"/>
  <c r="P24" i="1"/>
  <c r="P27" i="1" s="1"/>
  <c r="O24" i="1"/>
  <c r="O27" i="1" s="1"/>
  <c r="N24" i="1"/>
  <c r="N27" i="1" s="1"/>
  <c r="M24" i="1"/>
  <c r="M27" i="1" s="1"/>
  <c r="L24" i="1"/>
  <c r="L27" i="1" s="1"/>
  <c r="K24" i="1"/>
  <c r="K27" i="1" s="1"/>
  <c r="J24" i="1"/>
  <c r="J27" i="1" s="1"/>
  <c r="I24" i="1"/>
  <c r="I27" i="1" s="1"/>
  <c r="H24" i="1"/>
  <c r="H27" i="1" s="1"/>
  <c r="G24" i="1"/>
  <c r="G27" i="1" s="1"/>
  <c r="F24" i="1"/>
  <c r="F27" i="1" s="1"/>
  <c r="E24" i="1"/>
  <c r="E27" i="1" s="1"/>
  <c r="D22" i="1"/>
  <c r="F18" i="1"/>
  <c r="F21" i="1" s="1"/>
  <c r="G18" i="1"/>
  <c r="G21" i="1" s="1"/>
  <c r="H18" i="1"/>
  <c r="H21" i="1" s="1"/>
  <c r="I18" i="1"/>
  <c r="I21" i="1" s="1"/>
  <c r="J18" i="1"/>
  <c r="J21" i="1" s="1"/>
  <c r="K18" i="1"/>
  <c r="K21" i="1" s="1"/>
  <c r="L18" i="1"/>
  <c r="L21" i="1" s="1"/>
  <c r="L34" i="1" s="1"/>
  <c r="M18" i="1"/>
  <c r="M21" i="1" s="1"/>
  <c r="N18" i="1"/>
  <c r="N21" i="1" s="1"/>
  <c r="O18" i="1"/>
  <c r="O21" i="1" s="1"/>
  <c r="O34" i="1" s="1"/>
  <c r="P18" i="1"/>
  <c r="P21" i="1" s="1"/>
  <c r="P34" i="1" s="1"/>
  <c r="E18" i="1"/>
  <c r="E21" i="1" s="1"/>
  <c r="D16" i="1"/>
  <c r="E11" i="1"/>
  <c r="E14" i="1" s="1"/>
  <c r="F11" i="1"/>
  <c r="F14" i="1" s="1"/>
  <c r="G11" i="1"/>
  <c r="G14" i="1" s="1"/>
  <c r="H11" i="1"/>
  <c r="H14" i="1" s="1"/>
  <c r="I11" i="1"/>
  <c r="I14" i="1" s="1"/>
  <c r="J11" i="1"/>
  <c r="J14" i="1" s="1"/>
  <c r="K11" i="1"/>
  <c r="K14" i="1" s="1"/>
  <c r="L11" i="1"/>
  <c r="L14" i="1" s="1"/>
  <c r="M11" i="1"/>
  <c r="M14" i="1" s="1"/>
  <c r="N11" i="1"/>
  <c r="N14" i="1" s="1"/>
  <c r="O11" i="1"/>
  <c r="O14" i="1" s="1"/>
  <c r="P11" i="1"/>
  <c r="P14" i="1" s="1"/>
  <c r="D9" i="1"/>
  <c r="H8" i="2" s="1"/>
  <c r="H16" i="2" s="1"/>
  <c r="D54" i="19" s="1"/>
  <c r="E23" i="19" s="1"/>
  <c r="J34" i="1" l="1"/>
  <c r="M34" i="1"/>
  <c r="M40" i="1" s="1"/>
  <c r="I34" i="1"/>
  <c r="I35" i="1" s="1"/>
  <c r="D11" i="19"/>
  <c r="G34" i="1"/>
  <c r="G40" i="1" s="1"/>
  <c r="E26" i="19"/>
  <c r="E16" i="19"/>
  <c r="E17" i="19"/>
  <c r="E11" i="19"/>
  <c r="E25" i="19"/>
  <c r="E10" i="19"/>
  <c r="E22" i="19"/>
  <c r="D64" i="19"/>
  <c r="E29" i="19"/>
  <c r="E12" i="19"/>
  <c r="E13" i="19"/>
  <c r="E15" i="19"/>
  <c r="E27" i="19"/>
  <c r="E21" i="19"/>
  <c r="E28" i="19"/>
  <c r="E19" i="19"/>
  <c r="E18" i="19"/>
  <c r="E20" i="19"/>
  <c r="F34" i="1"/>
  <c r="K65" i="1"/>
  <c r="K72" i="1" s="1"/>
  <c r="K71" i="1"/>
  <c r="I15" i="2" s="1"/>
  <c r="I13" i="2" s="1"/>
  <c r="L54" i="19" s="1"/>
  <c r="P40" i="1"/>
  <c r="J40" i="1"/>
  <c r="E34" i="1"/>
  <c r="E35" i="1" s="1"/>
  <c r="N34" i="1"/>
  <c r="N40" i="1" s="1"/>
  <c r="K34" i="1"/>
  <c r="K40" i="1" s="1"/>
  <c r="H34" i="1"/>
  <c r="H40" i="1" s="1"/>
  <c r="F49" i="7"/>
  <c r="E23" i="13" s="1"/>
  <c r="H22" i="19" s="1"/>
  <c r="P35" i="1"/>
  <c r="O35" i="1"/>
  <c r="M35" i="1"/>
  <c r="L35" i="1"/>
  <c r="J35" i="1"/>
  <c r="G35" i="1"/>
  <c r="F35" i="1"/>
  <c r="D31" i="4"/>
  <c r="D15" i="13" s="1"/>
  <c r="D14" i="19" s="1"/>
  <c r="O40" i="1"/>
  <c r="L40" i="1"/>
  <c r="I40" i="1"/>
  <c r="D18" i="4"/>
  <c r="D19" i="4" s="1"/>
  <c r="I33" i="2"/>
  <c r="I12" i="2"/>
  <c r="F40" i="1"/>
  <c r="I30" i="2"/>
  <c r="I9" i="2"/>
  <c r="D14" i="1"/>
  <c r="L25" i="5"/>
  <c r="L24" i="5" s="1"/>
  <c r="E15" i="6" s="1"/>
  <c r="E22" i="6" s="1"/>
  <c r="J24" i="5"/>
  <c r="J18" i="5"/>
  <c r="C36" i="5"/>
  <c r="E6" i="6"/>
  <c r="J30" i="5"/>
  <c r="L35" i="5"/>
  <c r="L30" i="5" s="1"/>
  <c r="E16" i="6" s="1"/>
  <c r="L8" i="5"/>
  <c r="L7" i="5" s="1"/>
  <c r="J7" i="5"/>
  <c r="L19" i="5"/>
  <c r="L18" i="5" s="1"/>
  <c r="E14" i="6" s="1"/>
  <c r="E21" i="6" s="1"/>
  <c r="D21" i="1"/>
  <c r="D27" i="1"/>
  <c r="I36" i="2" l="1"/>
  <c r="I34" i="2" s="1"/>
  <c r="E40" i="1"/>
  <c r="N35" i="1"/>
  <c r="D7" i="13"/>
  <c r="L64" i="19"/>
  <c r="H43" i="19"/>
  <c r="H35" i="1"/>
  <c r="K35" i="1"/>
  <c r="D68" i="19"/>
  <c r="E14" i="19"/>
  <c r="D6" i="16"/>
  <c r="E23" i="6"/>
  <c r="D7" i="16" s="1"/>
  <c r="D9" i="14"/>
  <c r="D8" i="14"/>
  <c r="D8" i="15"/>
  <c r="D7" i="15"/>
  <c r="I8" i="2"/>
  <c r="I7" i="2" s="1"/>
  <c r="J54" i="19" s="1"/>
  <c r="I29" i="2"/>
  <c r="I28" i="2" s="1"/>
  <c r="D34" i="1"/>
  <c r="J36" i="5"/>
  <c r="E13" i="6"/>
  <c r="L36" i="5"/>
  <c r="D7" i="14" l="1"/>
  <c r="D6" i="15"/>
  <c r="D5" i="16"/>
  <c r="H26" i="19" s="1"/>
  <c r="J64" i="19"/>
  <c r="H41" i="19"/>
  <c r="E19" i="13"/>
  <c r="H18" i="19" s="1"/>
  <c r="E20" i="6"/>
  <c r="E22" i="13" s="1"/>
  <c r="H25" i="19"/>
  <c r="I11" i="2"/>
  <c r="I10" i="2" s="1"/>
  <c r="K54" i="19" s="1"/>
  <c r="H42" i="19" s="1"/>
  <c r="D35" i="1"/>
  <c r="I32" i="2"/>
  <c r="I31" i="2" s="1"/>
  <c r="I37" i="2" s="1"/>
  <c r="I42" i="2" s="1"/>
  <c r="J31" i="19" s="1"/>
  <c r="D40" i="1"/>
  <c r="E12" i="6"/>
  <c r="E19" i="6" s="1"/>
  <c r="E21" i="13" l="1"/>
  <c r="H20" i="19" s="1"/>
  <c r="J20" i="19" s="1"/>
  <c r="H21" i="19"/>
  <c r="J10" i="19"/>
  <c r="J26" i="19"/>
  <c r="J18" i="19"/>
  <c r="J15" i="19"/>
  <c r="J22" i="19"/>
  <c r="J25" i="19"/>
  <c r="J17" i="19"/>
  <c r="J23" i="19"/>
  <c r="J19" i="19"/>
  <c r="J16" i="19"/>
  <c r="K64" i="19"/>
  <c r="I16" i="2"/>
  <c r="M67" i="2" s="1"/>
  <c r="M72" i="2" s="1"/>
  <c r="M73" i="2" s="1"/>
  <c r="E38" i="12"/>
  <c r="E39" i="12" s="1"/>
  <c r="I39" i="2"/>
  <c r="I44" i="2"/>
  <c r="L31" i="19" s="1"/>
  <c r="I43" i="2"/>
  <c r="K31" i="19" s="1"/>
  <c r="J21" i="19" l="1"/>
  <c r="L10" i="19"/>
  <c r="L16" i="19"/>
  <c r="L20" i="19"/>
  <c r="L15" i="19"/>
  <c r="L19" i="19"/>
  <c r="L22" i="19"/>
  <c r="L17" i="19"/>
  <c r="L21" i="19"/>
  <c r="L25" i="19"/>
  <c r="L23" i="19"/>
  <c r="L18" i="19"/>
  <c r="L26" i="19"/>
  <c r="K10" i="19"/>
  <c r="K22" i="19"/>
  <c r="K17" i="19"/>
  <c r="K23" i="19"/>
  <c r="K18" i="19"/>
  <c r="K26" i="19"/>
  <c r="K20" i="19"/>
  <c r="K21" i="19"/>
  <c r="K19" i="19"/>
  <c r="K16" i="19"/>
  <c r="K25" i="19"/>
  <c r="K15" i="19"/>
  <c r="I18" i="2"/>
  <c r="H54" i="19"/>
  <c r="I40" i="2"/>
  <c r="E22" i="3"/>
  <c r="E23" i="3" s="1"/>
  <c r="I20" i="19" l="1"/>
  <c r="I38" i="19"/>
  <c r="I35" i="19"/>
  <c r="I29" i="19"/>
  <c r="I12" i="19"/>
  <c r="I15" i="19"/>
  <c r="I27" i="19"/>
  <c r="I13" i="19"/>
  <c r="I17" i="19"/>
  <c r="I10" i="19"/>
  <c r="I23" i="19"/>
  <c r="I16" i="19"/>
  <c r="I19" i="19"/>
  <c r="I22" i="19"/>
  <c r="I18" i="19"/>
  <c r="I25" i="19"/>
  <c r="I26" i="19"/>
  <c r="I21" i="19"/>
  <c r="L55" i="19"/>
  <c r="H64" i="19"/>
  <c r="J55" i="19"/>
  <c r="K55" i="19"/>
  <c r="D39" i="14"/>
  <c r="E6" i="8"/>
  <c r="E8" i="3"/>
  <c r="E11" i="3" s="1"/>
  <c r="E7" i="4"/>
  <c r="I19" i="2"/>
  <c r="E41" i="3"/>
  <c r="E36" i="3"/>
  <c r="E11" i="13" s="1"/>
  <c r="E24" i="3"/>
  <c r="E25" i="3"/>
  <c r="E14" i="3" l="1"/>
  <c r="E9" i="13" s="1"/>
  <c r="E15" i="3"/>
  <c r="E9" i="4"/>
  <c r="E18" i="4"/>
  <c r="E20" i="4" s="1"/>
  <c r="D13" i="8"/>
  <c r="C38" i="14" s="1"/>
  <c r="E38" i="3"/>
  <c r="E13" i="13" s="1"/>
  <c r="E43" i="3"/>
  <c r="E42" i="3"/>
  <c r="E37" i="3"/>
  <c r="C37" i="14" l="1"/>
  <c r="C6" i="14" s="1"/>
  <c r="D24" i="19" s="1"/>
  <c r="E24" i="19" s="1"/>
  <c r="E14" i="4"/>
  <c r="E15" i="4"/>
  <c r="E35" i="3"/>
  <c r="E10" i="13" s="1"/>
  <c r="E12" i="13"/>
  <c r="H11" i="19"/>
  <c r="I11" i="19" s="1"/>
  <c r="E25" i="4"/>
  <c r="E26" i="4"/>
  <c r="F29" i="17"/>
  <c r="E7" i="17" s="1"/>
  <c r="E6" i="17" s="1"/>
  <c r="H28" i="19" s="1"/>
  <c r="I28" i="19" s="1"/>
  <c r="E40" i="3"/>
  <c r="J11" i="19" l="1"/>
  <c r="K11" i="19"/>
  <c r="L11" i="19"/>
  <c r="E32" i="4"/>
  <c r="E31" i="4"/>
  <c r="E15" i="13" s="1"/>
  <c r="J28" i="19"/>
  <c r="L28" i="19"/>
  <c r="K28" i="19"/>
  <c r="H14" i="19" l="1"/>
  <c r="I14" i="19" s="1"/>
  <c r="D9" i="19"/>
  <c r="E9" i="19" s="1"/>
  <c r="L14" i="19" l="1"/>
  <c r="L68" i="19" s="1"/>
  <c r="J14" i="19"/>
  <c r="J68" i="19" s="1"/>
  <c r="K14" i="19"/>
  <c r="K68" i="19" s="1"/>
  <c r="H68" i="19"/>
  <c r="D6" i="13"/>
  <c r="D8" i="19" s="1"/>
  <c r="E8" i="19" s="1"/>
  <c r="E16" i="13"/>
  <c r="E7" i="13" s="1"/>
  <c r="H9" i="19" s="1"/>
  <c r="I9" i="19" s="1"/>
  <c r="D30" i="19" l="1"/>
  <c r="D7" i="19"/>
  <c r="E7" i="19" s="1"/>
  <c r="J9" i="19"/>
  <c r="L9" i="19"/>
  <c r="K9" i="19"/>
  <c r="E6" i="13"/>
  <c r="H8" i="19" s="1"/>
  <c r="I8" i="19" s="1"/>
  <c r="D67" i="19" l="1"/>
  <c r="E30" i="19"/>
  <c r="D69" i="19"/>
  <c r="D52" i="19"/>
  <c r="J8" i="19"/>
  <c r="L8" i="19"/>
  <c r="K8" i="19"/>
  <c r="D38" i="14"/>
  <c r="D37" i="14" s="1"/>
  <c r="D6" i="14" s="1"/>
  <c r="H24" i="19" s="1"/>
  <c r="K24" i="19" l="1"/>
  <c r="I24" i="19"/>
  <c r="L24" i="19"/>
  <c r="H30" i="19"/>
  <c r="H7" i="19"/>
  <c r="I7" i="19" s="1"/>
  <c r="J24" i="19"/>
  <c r="J7" i="19" l="1"/>
  <c r="J30" i="19"/>
  <c r="H69" i="19"/>
  <c r="I30" i="19"/>
  <c r="H67" i="19"/>
  <c r="L30" i="19"/>
  <c r="L7" i="19"/>
  <c r="K7" i="19"/>
  <c r="K30" i="19"/>
  <c r="J67" i="19" l="1"/>
  <c r="J50" i="19"/>
  <c r="J52" i="19" s="1"/>
  <c r="J59" i="19" s="1"/>
  <c r="J69" i="19"/>
  <c r="L67" i="19"/>
  <c r="L69" i="19"/>
  <c r="L50" i="19"/>
  <c r="L71" i="19" s="1"/>
  <c r="K50" i="19"/>
  <c r="K71" i="19" s="1"/>
  <c r="K69" i="19"/>
  <c r="K67" i="19"/>
  <c r="K52" i="19" l="1"/>
  <c r="K59" i="19" s="1"/>
  <c r="L52" i="19"/>
  <c r="L59" i="19" s="1"/>
  <c r="G7" i="20" s="1"/>
  <c r="L77" i="19"/>
  <c r="K60" i="19"/>
  <c r="F8" i="20" s="1"/>
  <c r="F7" i="20"/>
  <c r="K75" i="19"/>
  <c r="K79" i="19" s="1"/>
  <c r="K73" i="19"/>
  <c r="K78" i="19" s="1"/>
  <c r="K81" i="19" s="1"/>
  <c r="E7" i="20"/>
  <c r="J60" i="19"/>
  <c r="E8" i="20" s="1"/>
  <c r="K77" i="19"/>
  <c r="J71" i="19"/>
  <c r="H50" i="19"/>
  <c r="L60" i="19"/>
  <c r="G8" i="20" s="1"/>
  <c r="L75" i="19"/>
  <c r="L79" i="19" s="1"/>
  <c r="L73" i="19"/>
  <c r="L78" i="19" s="1"/>
  <c r="L81" i="19" s="1"/>
  <c r="J73" i="19" l="1"/>
  <c r="J75" i="19"/>
  <c r="L84" i="19"/>
  <c r="G15" i="20" s="1"/>
  <c r="G12" i="20"/>
  <c r="H49" i="19"/>
  <c r="H71" i="19"/>
  <c r="H77" i="19" s="1"/>
  <c r="H32" i="19"/>
  <c r="F6" i="21"/>
  <c r="H52" i="19"/>
  <c r="C23" i="20"/>
  <c r="C24" i="20"/>
  <c r="C21" i="20"/>
  <c r="C26" i="20"/>
  <c r="C20" i="20"/>
  <c r="C28" i="20"/>
  <c r="C25" i="20"/>
  <c r="C27" i="20"/>
  <c r="C29" i="20"/>
  <c r="C22" i="20"/>
  <c r="J77" i="19"/>
  <c r="K84" i="19"/>
  <c r="F15" i="20" s="1"/>
  <c r="F12" i="20"/>
  <c r="F7" i="21" l="1"/>
  <c r="F8" i="21" s="1"/>
  <c r="H33" i="19"/>
  <c r="I33" i="19" s="1"/>
  <c r="I32" i="19"/>
  <c r="H39" i="19"/>
  <c r="H75" i="19"/>
  <c r="H79" i="19" s="1"/>
  <c r="H82" i="19" s="1"/>
  <c r="J79" i="19"/>
  <c r="H73" i="19"/>
  <c r="H78" i="19" s="1"/>
  <c r="J78" i="19"/>
  <c r="J81" i="19" s="1"/>
  <c r="F12" i="21" l="1"/>
  <c r="F9" i="21"/>
  <c r="F10" i="21"/>
  <c r="F11" i="21"/>
  <c r="H85" i="19"/>
  <c r="L82" i="19"/>
  <c r="K82" i="19"/>
  <c r="J82" i="19"/>
  <c r="E12" i="20"/>
  <c r="J84" i="19"/>
  <c r="E15" i="20" s="1"/>
  <c r="H34" i="19"/>
  <c r="I34" i="19" l="1"/>
  <c r="H37" i="19"/>
  <c r="I37" i="19" s="1"/>
  <c r="H36" i="19"/>
  <c r="I36" i="19" s="1"/>
  <c r="F13" i="20"/>
  <c r="K85" i="19"/>
  <c r="F16" i="20" s="1"/>
  <c r="D22" i="20"/>
  <c r="E22" i="20" s="1"/>
  <c r="G13" i="20"/>
  <c r="L85" i="19"/>
  <c r="G16" i="20" s="1"/>
  <c r="J85" i="19"/>
  <c r="E16" i="20" s="1"/>
  <c r="D24" i="20" s="1"/>
  <c r="E24" i="20" s="1"/>
  <c r="E13" i="20"/>
  <c r="D27" i="20" l="1"/>
  <c r="E27" i="20" s="1"/>
  <c r="D25" i="20"/>
  <c r="E25" i="20" s="1"/>
  <c r="D28" i="20"/>
  <c r="E28" i="20" s="1"/>
  <c r="D26" i="20"/>
  <c r="E26" i="20" s="1"/>
  <c r="D20" i="20"/>
  <c r="E20" i="20" s="1"/>
  <c r="D23" i="20"/>
  <c r="E23" i="20" s="1"/>
  <c r="D21" i="20"/>
  <c r="E21" i="20" s="1"/>
  <c r="D29" i="20"/>
  <c r="E29" i="20" s="1"/>
</calcChain>
</file>

<file path=xl/sharedStrings.xml><?xml version="1.0" encoding="utf-8"?>
<sst xmlns="http://schemas.openxmlformats.org/spreadsheetml/2006/main" count="1396" uniqueCount="841">
  <si>
    <t>№ п/п</t>
  </si>
  <si>
    <t>Перелік споживачів</t>
  </si>
  <si>
    <t>Одиниці
виміру</t>
  </si>
  <si>
    <t>Спожито населенням всього</t>
  </si>
  <si>
    <t>куб.м.</t>
  </si>
  <si>
    <t>Питоме споживання  на одно  домогосподарство</t>
  </si>
  <si>
    <t>куб.м/д-г</t>
  </si>
  <si>
    <t>Кількість споживачів(домогосподарств)</t>
  </si>
  <si>
    <t>д-г</t>
  </si>
  <si>
    <t>Планова чисельність  домогосподарств на наступний період</t>
  </si>
  <si>
    <t xml:space="preserve">Заплановані зміни у  питомому споживанні  води </t>
  </si>
  <si>
    <t>%</t>
  </si>
  <si>
    <t>Всього за рік, у т.ч.:</t>
  </si>
  <si>
    <t>Спожито населенням  відповідно до приладів обліку</t>
  </si>
  <si>
    <t>Фактична кількість доспогосподарств, що були споживачами послуг централізованого водопостачання</t>
  </si>
  <si>
    <t xml:space="preserve">Необхідно врахувати як зростання питомого споживання у межах нормативів, що встановлені місцевими  органами влади, так  і заходи з економії води </t>
  </si>
  <si>
    <t>Х</t>
  </si>
  <si>
    <t>Планові обсяги розраховуються за кожним місяцем року, враховуючи сезоний характер змін у  водокористуванні, загальний обсяг дорівнює сумі місячних обсягів.  Загальний плановий обсяг споживання не може перевищувати вставлений ліміт ,,,,,,,,</t>
  </si>
  <si>
    <t>1.</t>
  </si>
  <si>
    <t>Споживання домогосподарствами</t>
  </si>
  <si>
    <t>1.1</t>
  </si>
  <si>
    <t>1.2</t>
  </si>
  <si>
    <t>1.3</t>
  </si>
  <si>
    <t>1.4</t>
  </si>
  <si>
    <t>1.5</t>
  </si>
  <si>
    <t>1.6</t>
  </si>
  <si>
    <t>2.</t>
  </si>
  <si>
    <t>Споживання бюджетними установами</t>
  </si>
  <si>
    <t>Фактичне споживання дошкільною установою</t>
  </si>
  <si>
    <t>куб.м</t>
  </si>
  <si>
    <t>осіб</t>
  </si>
  <si>
    <t>Питоме споживання  на одну особу</t>
  </si>
  <si>
    <t>куб.м/особа</t>
  </si>
  <si>
    <t>Запланована чисельність осібна плановий період</t>
  </si>
  <si>
    <t>Планові обсяги споживання води дошкільним закладом</t>
  </si>
  <si>
    <t>2.5</t>
  </si>
  <si>
    <t>2.6</t>
  </si>
  <si>
    <t>Зміни плануються з урахуванням нормативів споживання ,  СНИП 2.04.01-85 "Нормы расхода воды потребителями", при  заплановому зростанні більш - 100%</t>
  </si>
  <si>
    <t>2.1.1</t>
  </si>
  <si>
    <t>2.1.2</t>
  </si>
  <si>
    <t>2.1.3</t>
  </si>
  <si>
    <t>2.1.4</t>
  </si>
  <si>
    <t>2.1.5</t>
  </si>
  <si>
    <t>2.1.6</t>
  </si>
  <si>
    <t>2.2.1</t>
  </si>
  <si>
    <t>Фактичне споживання шкільною установою</t>
  </si>
  <si>
    <t>Кількість  осіб у шкільному закладі</t>
  </si>
  <si>
    <t>Кількість  осіб у дошкільному закладі</t>
  </si>
  <si>
    <t>Запланована чисельність учнів та  вчителів на плановий період</t>
  </si>
  <si>
    <t>2.2.2</t>
  </si>
  <si>
    <t>2.2.3</t>
  </si>
  <si>
    <t>2.2.4</t>
  </si>
  <si>
    <t>2.2.5</t>
  </si>
  <si>
    <t>2.2.6</t>
  </si>
  <si>
    <t>2.3.1</t>
  </si>
  <si>
    <t xml:space="preserve">Фактичне споживання медичним закладом </t>
  </si>
  <si>
    <t>2.3.2</t>
  </si>
  <si>
    <t>Заплановане  споживання медичним закладом</t>
  </si>
  <si>
    <t xml:space="preserve">Заплановані зміни  споживанні  води </t>
  </si>
  <si>
    <t>2.3.3</t>
  </si>
  <si>
    <t>Спожито   відповідно до приладів обліку</t>
  </si>
  <si>
    <t>Зміни з урахуванням  потреб населеного пункту</t>
  </si>
  <si>
    <t>Фактичне споживання сільською радою</t>
  </si>
  <si>
    <t>2.4.1</t>
  </si>
  <si>
    <t>2.4.2</t>
  </si>
  <si>
    <t>2.4.3</t>
  </si>
  <si>
    <t>Загальні планові обсяги споживання води населенням</t>
  </si>
  <si>
    <t>Загальні планові обсяги   споживання води бюджетними установами</t>
  </si>
  <si>
    <t>Частка споживання води бюджетними установами до загальних обсягів споживання населення</t>
  </si>
  <si>
    <t>Споживання іншими споживачами</t>
  </si>
  <si>
    <t>3</t>
  </si>
  <si>
    <t>3.1</t>
  </si>
  <si>
    <t>Фактичне споживання підприємствами</t>
  </si>
  <si>
    <t>3.2</t>
  </si>
  <si>
    <t>3.3</t>
  </si>
  <si>
    <t>Загальні планові обсяги   споживання води іншими споживачами</t>
  </si>
  <si>
    <t>4.</t>
  </si>
  <si>
    <t>Запланові обсяги споживання  води всього</t>
  </si>
  <si>
    <t>У межах ліміту</t>
  </si>
  <si>
    <t>Групи споживачів, що не мають приладів обліку</t>
  </si>
  <si>
    <t>Кількість одиниць виміру</t>
  </si>
  <si>
    <t>Таблиця 1</t>
  </si>
  <si>
    <t>Таблиця 2</t>
  </si>
  <si>
    <t>Норма споживання  л/добу</t>
  </si>
  <si>
    <t>Кількість діб споживання на рік</t>
  </si>
  <si>
    <t>Плановий обсяг споживання води на рік, куб.м  (5=2*3*4)</t>
  </si>
  <si>
    <t>Примітки</t>
  </si>
  <si>
    <t>Населення всього ( особисте спорживання, полив, утримання великої рогатої худоби,  інше), у т.ч.</t>
  </si>
  <si>
    <t>з нормою споживання______л/добу</t>
  </si>
  <si>
    <t>Дошкільні заклади</t>
  </si>
  <si>
    <t>Шкільні заклади</t>
  </si>
  <si>
    <t>Амбулаторія</t>
  </si>
  <si>
    <t>Інші</t>
  </si>
  <si>
    <t>Всього споживання населення</t>
  </si>
  <si>
    <t>Всього споживання бюдетними установами</t>
  </si>
  <si>
    <t>Інші споживачі, у т.ч.</t>
  </si>
  <si>
    <t>Бюджетні установи, у т.ч.</t>
  </si>
  <si>
    <t>Підприємство №</t>
  </si>
  <si>
    <t>Всього інші споживачі</t>
  </si>
  <si>
    <t>Всього  планові обсяги споживання води споживачами без приладів обліку</t>
  </si>
  <si>
    <t xml:space="preserve">При розрахунку норм споживання  води різними групами споживачів  рекомендується користуватися  СНИП 2.04.01-85  "Строительные нормы и правила внутренний водопровод и канализация зданий," Приложение 3 " Нормы рахода воды потребителями" http://vashdom.ru/snip/20401-85/  та СНиП  2.04.02-84 "Водоснабжение, наружные сети и сооружения"  http://www.idsas.ru/page.php?al=2_04_02_84 </t>
  </si>
  <si>
    <t>Показники</t>
  </si>
  <si>
    <t>Факт_____р.</t>
  </si>
  <si>
    <t>План</t>
  </si>
  <si>
    <t>Одиниці виміру</t>
  </si>
  <si>
    <t>Планується до реалізації послуг водопостачання:</t>
  </si>
  <si>
    <t>Населенню, всього, у т.ч.</t>
  </si>
  <si>
    <t>з приладами обліку</t>
  </si>
  <si>
    <t>безприладів обліку</t>
  </si>
  <si>
    <t>Бюджетним установам, всього, у т.ч.</t>
  </si>
  <si>
    <t>Іншим споживачам, всього, у т.ч.</t>
  </si>
  <si>
    <t>Загальний плановий обсяг реалізації</t>
  </si>
  <si>
    <t>За даними табл.1 Лист "Обсяг споживання води"</t>
  </si>
  <si>
    <t>За даними табл.2 Лист "Обсяг споживання води"</t>
  </si>
  <si>
    <t>Поточний індивідульний норматив технологічний норматив використання питної води (ІТНВПВ)</t>
  </si>
  <si>
    <t>Піднято  води (власний видобуток)</t>
  </si>
  <si>
    <t>Розраховується  з  урахуванням ІТНВПВ</t>
  </si>
  <si>
    <t xml:space="preserve">Поточний індивідульний норматив технологічний норматив використання питної води </t>
  </si>
  <si>
    <t xml:space="preserve">Різниця між обсягом піднятої водита загальним обсягом реалізації. </t>
  </si>
  <si>
    <t>Таблиця  3А</t>
  </si>
  <si>
    <t>Таблиця  3Б</t>
  </si>
  <si>
    <t>Придбано зі сторони (покупна вода)</t>
  </si>
  <si>
    <t>Таблиця 4</t>
  </si>
  <si>
    <t>Факт _____ р.</t>
  </si>
  <si>
    <t>План _____ р.</t>
  </si>
  <si>
    <t>Подано води в мережу</t>
  </si>
  <si>
    <t>дані таблиці 3, лист "Планові обсяги водопостачання"</t>
  </si>
  <si>
    <t xml:space="preserve">Питома норма витрат електроенергії </t>
  </si>
  <si>
    <t>кВт г/куб.м.</t>
  </si>
  <si>
    <t>кВт/г</t>
  </si>
  <si>
    <t>грн./кВт/г</t>
  </si>
  <si>
    <t>відповідно рахунку № ______ від ____________ року</t>
  </si>
  <si>
    <t>грн.</t>
  </si>
  <si>
    <t>витрати електроенергії * тариф без ПДВ</t>
  </si>
  <si>
    <t>витрати електроенергії * тариф з ПДВ</t>
  </si>
  <si>
    <t>Дані таблиці 3, лист "Річний план"</t>
  </si>
  <si>
    <t xml:space="preserve">Витрати  електроенергії для потреб водопостачання </t>
  </si>
  <si>
    <t>Фактичні витрати електроенергії  відповідно до сплачених рахунків. Планові  витрати  відповідно до фактичної питомої норми витрат електроенергії та обсягів  води, що планується до подачі у мережу з урахуванням  заходів з економії електроенергії у межах заявленої  потужності  відповідно до  Договору з постачальником електроенергії</t>
  </si>
  <si>
    <t>Коефіцієнт коректування  питомої норми витрат електроенергії  відповідно до заходів з економії електроенергії</t>
  </si>
  <si>
    <t>Відповідно до заходів з економії електроенергії</t>
  </si>
  <si>
    <t>Тариф на  електроенергію без ПДВ</t>
  </si>
  <si>
    <t>Тариф на  електроенергію з ПДВ</t>
  </si>
  <si>
    <t>Вартість  електроенергії для потреб водопостачання без ПДВ</t>
  </si>
  <si>
    <t>Вартість  електроенергії для потреб водопостачання з ПДВ</t>
  </si>
  <si>
    <t>Тариф з ПДВ / 1,2</t>
  </si>
  <si>
    <t xml:space="preserve">Відповідно  тарифів на електроенергію для даної категорії споживачів </t>
  </si>
  <si>
    <t>Розрахунок вартості покупної води</t>
  </si>
  <si>
    <t>Таблиця 4а</t>
  </si>
  <si>
    <t>Придбано води всього, у т.ч.:</t>
  </si>
  <si>
    <t>для потреб населення</t>
  </si>
  <si>
    <t xml:space="preserve">плановий обсяг надання послуг з таблиці 3, лист "Планові обсяги водопостачання", з урахуванням втрат, розподілених між групами споживачів </t>
  </si>
  <si>
    <t>для потреб бюджених установ</t>
  </si>
  <si>
    <t>для потреб інших споживачів</t>
  </si>
  <si>
    <t>Тариф на покупну воду без ПДВ для населення</t>
  </si>
  <si>
    <t>грн./куб.м.</t>
  </si>
  <si>
    <t>тариф для населення з ПДВ / 1,2</t>
  </si>
  <si>
    <t>Тариф на покупну воду без ПДВ для бюджетних установ</t>
  </si>
  <si>
    <t>тариф для бюджетних установ з ПДВ / 1,2</t>
  </si>
  <si>
    <t>Тариф на покупну воду без ПДВ для інших споживачів</t>
  </si>
  <si>
    <t>тариф для інщих споживачів з ПДВ / 1,2</t>
  </si>
  <si>
    <t>Тариф на покупну воду з ПДВ для населення</t>
  </si>
  <si>
    <t>Тариф на покупну воду з ПДВ для бюджених установ</t>
  </si>
  <si>
    <t>Тариф на покупну воду з ПДВ для інших споживачів</t>
  </si>
  <si>
    <t>Вартість покупної води без ПДВ, у т.ч.:</t>
  </si>
  <si>
    <t>обсяг води для населення * тариф без ПДВ</t>
  </si>
  <si>
    <t>обсяг води для бюджетних установ * тариф без ПДВ</t>
  </si>
  <si>
    <t>обсяг води для інших споживачів * тариф без ПДВ</t>
  </si>
  <si>
    <t>Вартість покупної води з ПДВ, у т.ч.:</t>
  </si>
  <si>
    <t>обсяг води для населення * тариф з ПДВ</t>
  </si>
  <si>
    <t>обсяг води для бюджетних установ * тариф з ПДВ</t>
  </si>
  <si>
    <t>обсяг води для інших споживачів * тариф з ПДВ</t>
  </si>
  <si>
    <t>населення</t>
  </si>
  <si>
    <t>бюджетних установ</t>
  </si>
  <si>
    <t>інших споживачів</t>
  </si>
  <si>
    <t>Питома вага   води для потреб:</t>
  </si>
  <si>
    <t>Розраховується як відношення  обсягів реалізації певної групи до загального обсягу</t>
  </si>
  <si>
    <t>Розрахунок потреби і вартості реагентів для очищення та знезаражування води</t>
  </si>
  <si>
    <t>Довідково (розрахунок / пояснення):</t>
  </si>
  <si>
    <t>Хлор</t>
  </si>
  <si>
    <t>Питома норма витрат хлору</t>
  </si>
  <si>
    <t>гр/куб.м.</t>
  </si>
  <si>
    <t xml:space="preserve">Витрати хлору для потреб водопостачання </t>
  </si>
  <si>
    <t>кг</t>
  </si>
  <si>
    <t>Ціна хору без ПДВ</t>
  </si>
  <si>
    <t>грн./кг</t>
  </si>
  <si>
    <t>ціна з ПДВ / 1,2</t>
  </si>
  <si>
    <t>Ціна хору з ПДВ</t>
  </si>
  <si>
    <t>Вартість хлору без ПДВ</t>
  </si>
  <si>
    <t>Вартість хлору з ПДВ</t>
  </si>
  <si>
    <t>витрати хлору * ціна з ПДВ</t>
  </si>
  <si>
    <t>Коагулянт (флокулянт)</t>
  </si>
  <si>
    <t>Питома норма витрат коагулянту (флокулянту)</t>
  </si>
  <si>
    <t xml:space="preserve">Витрати коагулянту (флокулянту) для потреб водопостачання </t>
  </si>
  <si>
    <t>Ціна коагулянту (флокулянту) без ПДВ</t>
  </si>
  <si>
    <t>Ціна коагулянту (флокулянту) з ПДВ</t>
  </si>
  <si>
    <t>Вартість коагулянту (флокулянту) без ПДВ</t>
  </si>
  <si>
    <t>витрати коагулянту * ціна без ПДВ</t>
  </si>
  <si>
    <t>Вартість коагулянту (флокулянту) з ПДВ</t>
  </si>
  <si>
    <t>витрати коагулянту * ціна з ПДВ</t>
  </si>
  <si>
    <t>Інші реагенти</t>
  </si>
  <si>
    <t xml:space="preserve">включаються у випадку наявності таких витрат </t>
  </si>
  <si>
    <t>Вартість інших реагентів без ПДВ</t>
  </si>
  <si>
    <t>вартість з ПДВ / 1,2</t>
  </si>
  <si>
    <t>Вартість інших реагентів з ПДВ</t>
  </si>
  <si>
    <t>Таблиця 5</t>
  </si>
  <si>
    <t>Або інший інший реагент для знезараження води</t>
  </si>
  <si>
    <t>дані таблиці 3А, лист "Річний план"</t>
  </si>
  <si>
    <t>Планова  питома норма  встановлюється у залежності від  нормативних документів з урахуванням  фактичної питомої витрати нормативних документів</t>
  </si>
  <si>
    <t>витрати хлору  * ціна без ПДВ</t>
  </si>
  <si>
    <t>Загальна вартість хімічних реагентів для забезпечення якості води без ПДВ</t>
  </si>
  <si>
    <t>Загальна вартість хімічних реагентів для забезпечення якості води з ПДВ</t>
  </si>
  <si>
    <t>Розрахунковий фонд оплати праці</t>
  </si>
  <si>
    <t>Працівники</t>
  </si>
  <si>
    <t>Чисельність (кількість одиниць)</t>
  </si>
  <si>
    <t>Місячна тарифна ставка (оклад), грн.</t>
  </si>
  <si>
    <t>Доплати і надбавки до тарифних ставок (окладів) всього грн., у т.ч.:</t>
  </si>
  <si>
    <t>премія,%</t>
  </si>
  <si>
    <t>профмайс-терність, %</t>
  </si>
  <si>
    <t>інші</t>
  </si>
  <si>
    <t>Всього зарплата в місяць, грн.</t>
  </si>
  <si>
    <t>Кількість місяців роботи в рік</t>
  </si>
  <si>
    <t>Всього зарплата в рік, грн.</t>
  </si>
  <si>
    <t>4 (5 + 6 + 7)</t>
  </si>
  <si>
    <t>9 (3 + 4 + 8)</t>
  </si>
  <si>
    <t>11 (9 * 10)</t>
  </si>
  <si>
    <t>Виробничий персонал:</t>
  </si>
  <si>
    <t>Загальновиробничий персонал:</t>
  </si>
  <si>
    <t>Адміністративний персонал:</t>
  </si>
  <si>
    <t>Персонал, зайнятий збутом:</t>
  </si>
  <si>
    <t>Таблиця 6</t>
  </si>
  <si>
    <t>Чисельність персоналу всього, у т.ч.:</t>
  </si>
  <si>
    <t>Виробничий персонал</t>
  </si>
  <si>
    <t>Загальновиробничий персонал</t>
  </si>
  <si>
    <t>Адміністративний персонал</t>
  </si>
  <si>
    <t>Персонал, зайнятий збутом</t>
  </si>
  <si>
    <t>Фонд оплати праці всього, у т.ч. що включається до:</t>
  </si>
  <si>
    <t>прямих витрат (виробничого персоналу)</t>
  </si>
  <si>
    <t>загальновиробничих витрат (загальновиробничого персоналу)</t>
  </si>
  <si>
    <t>адміністративних витрат (адміністративного персоналу)</t>
  </si>
  <si>
    <t>витрат на збут (персоналу, зайнятого збутом)</t>
  </si>
  <si>
    <t>Відрахування на соціальні заходи всього, у т.ч. що включаються до:</t>
  </si>
  <si>
    <t>прямих витрат</t>
  </si>
  <si>
    <t>загальновиробничих витрат</t>
  </si>
  <si>
    <t xml:space="preserve">адміністративних витрат </t>
  </si>
  <si>
    <t xml:space="preserve">витрат на збут </t>
  </si>
  <si>
    <t>Таблиця 7</t>
  </si>
  <si>
    <t>дані таблиці 6, лист "Фонд оплати праці"</t>
  </si>
  <si>
    <t>Розрахунок відрахувань на соціальні заходи(єдиний соціальний внесок)</t>
  </si>
  <si>
    <t>Нормативи відрахувань на соціальні заходи -  єдиний соціальний внесок</t>
  </si>
  <si>
    <t>витрати на оплату праці виробничого персоналу *  норматив відрахувань</t>
  </si>
  <si>
    <t>витрати на оплату праці загальновиробничого персоналу *  норматив відрахувань</t>
  </si>
  <si>
    <t>витрати на оплату праці адміністративного персоналу *  норматив відрахувань</t>
  </si>
  <si>
    <t>витрати на оплату праці персоналу збуту *  норматив відрахувань</t>
  </si>
  <si>
    <t>Довідкові дані, щодо встановленння  місячної тарифної ставки та окладів</t>
  </si>
  <si>
    <t>Таблиця 6 А</t>
  </si>
  <si>
    <t>Значення</t>
  </si>
  <si>
    <t>Коефіцієнти передбачені Галузевою угодою, що використовуються у розрахунку:</t>
  </si>
  <si>
    <t>відповідно Додатку 1:</t>
  </si>
  <si>
    <t>розряд 1</t>
  </si>
  <si>
    <t>відповідно Додатку 2</t>
  </si>
  <si>
    <t>відповідно Додатку 3:</t>
  </si>
  <si>
    <t>1. Керівники</t>
  </si>
  <si>
    <t>Головний інженер </t>
  </si>
  <si>
    <t>Заступник директора, головний бухгалтер </t>
  </si>
  <si>
    <t>Головні: економіст, енергетик, механік, технолог, диспетчер та інші, начальники служб </t>
  </si>
  <si>
    <t>Начальники виробничих, технічних, планово-економічних та інших функціональних відділів </t>
  </si>
  <si>
    <t>Начальники інших відділів, лабораторій, бюро, служб, районів </t>
  </si>
  <si>
    <t>Начальники цехів, дільниць, виконавці робіт </t>
  </si>
  <si>
    <t>Майстри </t>
  </si>
  <si>
    <t>2. Професіонали </t>
  </si>
  <si>
    <t>3. Фахівці </t>
  </si>
  <si>
    <t>Техніки усіх спеціальностей, лаборанти </t>
  </si>
  <si>
    <t>розряд 2</t>
  </si>
  <si>
    <t>розряд 3</t>
  </si>
  <si>
    <t>розряд 4</t>
  </si>
  <si>
    <t>розряд 5</t>
  </si>
  <si>
    <t>4. Технічні службовці </t>
  </si>
  <si>
    <t>1,7 - 2,0 </t>
  </si>
  <si>
    <t>1,23 - 1,47 </t>
  </si>
  <si>
    <t>1,2 - 1,7 </t>
  </si>
  <si>
    <t>відповідно до п. 1.1.3</t>
  </si>
  <si>
    <t xml:space="preserve"> коефіцієнт співвідношення мінімальної тарифної ставки робітника I розряду (місячної тарифної ставки) за підгалузями, видами робіт та окремими професіями до встановленої Угодою мінімальної тарифної ставки робітника I розряду</t>
  </si>
  <si>
    <t>Єдина сітка міжрозрядних коефіцієнтів</t>
  </si>
  <si>
    <t>до мінімальної ставки робітника 1 розряду основного виробництва (для визначення розмірів  мінімальних місячних посадових окладів  керівників, професіоналів, фахівців та технічних службовців)</t>
  </si>
  <si>
    <t>Середньозважена мінімальна зарплата, грн.:</t>
  </si>
  <si>
    <t xml:space="preserve">до мінімальної тарифної ставки робітника 1 розряду для підгалузі експлуатація обладнання систем водозабезпечення та водовідведення </t>
  </si>
  <si>
    <t>Група та вид  основних засобів</t>
  </si>
  <si>
    <t>Первісна вартість,  грн.</t>
  </si>
  <si>
    <t>Ліквідаційна вартість у % до первісної</t>
  </si>
  <si>
    <t>Річна сума  амортизації, грн.</t>
  </si>
  <si>
    <t>Група 3:</t>
  </si>
  <si>
    <t>будівлі</t>
  </si>
  <si>
    <t>передавальні пристрої</t>
  </si>
  <si>
    <t>споруди:</t>
  </si>
  <si>
    <t>№ 1</t>
  </si>
  <si>
    <t>№ 2</t>
  </si>
  <si>
    <t>….</t>
  </si>
  <si>
    <t>…..</t>
  </si>
  <si>
    <t>…</t>
  </si>
  <si>
    <t>Група 4</t>
  </si>
  <si>
    <t>машини та обладнання:</t>
  </si>
  <si>
    <t>№ 3</t>
  </si>
  <si>
    <t>№ 4</t>
  </si>
  <si>
    <t>Група 5</t>
  </si>
  <si>
    <t>транспортні засоби:</t>
  </si>
  <si>
    <t>Група 6</t>
  </si>
  <si>
    <t>інструменти, прилади, інвентар (меблі)</t>
  </si>
  <si>
    <t>Ліквідаційна вартість  дорівнює нуль грн.</t>
  </si>
  <si>
    <t>прямолінійний</t>
  </si>
  <si>
    <t>Група 11</t>
  </si>
  <si>
    <t>Малоцінні необоротні матеріальні активи</t>
  </si>
  <si>
    <t>Прямолінійний; виробничий; по 50% вартості в першому місяці використання та в місяці вибуття; 100% вартості в першому місяці використання</t>
  </si>
  <si>
    <t xml:space="preserve">Включення річної суми амортизщації до  прямих витрат (П), загальновиробничих витрат (ЗВВ), адміністративних витрат (Адм), витрат на збут (Зб) </t>
  </si>
  <si>
    <t>Розрахунок річної суми амортизаційних нарахувань</t>
  </si>
  <si>
    <t>Метод нарахування амортизації</t>
  </si>
  <si>
    <t>адміністративних витрат</t>
  </si>
  <si>
    <t xml:space="preserve"> витрат на збут</t>
  </si>
  <si>
    <t xml:space="preserve">Річна сума амортизації, що відноситься до: </t>
  </si>
  <si>
    <t>П</t>
  </si>
  <si>
    <t>ЗВВ</t>
  </si>
  <si>
    <t>Адм</t>
  </si>
  <si>
    <t>адм</t>
  </si>
  <si>
    <t>Зб</t>
  </si>
  <si>
    <t xml:space="preserve">Ліквідаційна вартість  встановлюється відповідно до паспорту  основного засобу, приблизно на рівні 5-10 % від первісної вартості, у розрахунках  прийнято на рівні 10 %. Річна сума амортизації визначається діленням вартості, яка амортизується (первісна вартість мінус ліквідаційна), на строк корисного використання об'єкта основних засобів </t>
  </si>
  <si>
    <t>Таблиця 8</t>
  </si>
  <si>
    <t>підземні води</t>
  </si>
  <si>
    <t>поверхневі води</t>
  </si>
  <si>
    <t>Нормативи збору:</t>
  </si>
  <si>
    <t>відповідно законодавства</t>
  </si>
  <si>
    <t>Пільговий коефіцієнт</t>
  </si>
  <si>
    <t xml:space="preserve">Річна сума збору всього </t>
  </si>
  <si>
    <t>Піднято води</t>
  </si>
  <si>
    <t>грн./100 куб.м</t>
  </si>
  <si>
    <t>Добуток обсягу піднятоїводи, нормативу збору та пільгового коефіцієнту, відповідно до  податкової декларації зі  збору за спеціальне водокористування та статистичної звітності Ф. № 2- ТП (водогосп)</t>
  </si>
  <si>
    <t>Таблиця 10</t>
  </si>
  <si>
    <t>Розрахунок витрат на забезпечення охорони праці, дотримання вимог техніки безпеки</t>
  </si>
  <si>
    <t>Витрати на спецодяг та спецвзуття</t>
  </si>
  <si>
    <t>Витрати на костюми робочі</t>
  </si>
  <si>
    <t>кількість * ціна без ПДВ</t>
  </si>
  <si>
    <t>Кількість в рік</t>
  </si>
  <si>
    <t>шт.</t>
  </si>
  <si>
    <t>розрахунково з урахуванням терміну експлуатації</t>
  </si>
  <si>
    <t>Ціна костюма</t>
  </si>
  <si>
    <t>згідно рахунку № ______ від ____________ року без ПДВ</t>
  </si>
  <si>
    <t>Витрати на куртки ватні</t>
  </si>
  <si>
    <t>Ціна куртки</t>
  </si>
  <si>
    <t>Витрати на халати робочий</t>
  </si>
  <si>
    <t>Ціна халата</t>
  </si>
  <si>
    <t>Витрати на рукавиці</t>
  </si>
  <si>
    <t>Ціна рукавиць</t>
  </si>
  <si>
    <t>Витрати на черевики (чоботи)</t>
  </si>
  <si>
    <t>кількість людей * 12 * ціна без ПДВ</t>
  </si>
  <si>
    <t>кількість людей, що отримують миючі засоби</t>
  </si>
  <si>
    <t>норматив миючих засобів в місяць</t>
  </si>
  <si>
    <t xml:space="preserve">гр/міс. </t>
  </si>
  <si>
    <t>може бути 100 гр, 200 гр., 400 гр. на місяць</t>
  </si>
  <si>
    <t>кількість місяців видачі мила</t>
  </si>
  <si>
    <t xml:space="preserve">міс. </t>
  </si>
  <si>
    <t xml:space="preserve">ціна мила </t>
  </si>
  <si>
    <t>за відповідний норматив згідно рахунку № ______ від ____________ року без ПДВ</t>
  </si>
  <si>
    <t>Витрати на спецхарчування (молоко)</t>
  </si>
  <si>
    <t>кількість людей * кількість днів * ціна без ПДВ</t>
  </si>
  <si>
    <t>кількість людей, що отримують спецхарчування</t>
  </si>
  <si>
    <t>норма видачі за добу</t>
  </si>
  <si>
    <t>л/добу</t>
  </si>
  <si>
    <t>кількість днів видачі в рік (робочих)</t>
  </si>
  <si>
    <t>діб</t>
  </si>
  <si>
    <t xml:space="preserve">ціна молока </t>
  </si>
  <si>
    <t>грн./л</t>
  </si>
  <si>
    <t>за 0,5 л згідно рахунку № ______ від ____________ року без ПДВ</t>
  </si>
  <si>
    <t xml:space="preserve">Витрати на медаптечки </t>
  </si>
  <si>
    <t>кількість аптечок * вартість наповнення без ПДВ</t>
  </si>
  <si>
    <t>кількість медаптечок</t>
  </si>
  <si>
    <t>вартість наповнення 1 медаптечки в рік</t>
  </si>
  <si>
    <t>Витрати на літературу з техніки безпеки</t>
  </si>
  <si>
    <t>відповідно договорів, рахунків, актів без ПДВ</t>
  </si>
  <si>
    <t>Витрати на атестацію та навчання з охорони праці</t>
  </si>
  <si>
    <t xml:space="preserve">Інші витрати на охорону праці </t>
  </si>
  <si>
    <t>Таблиця 13</t>
  </si>
  <si>
    <t>Всього витрат на охорону праці, в т.ч.:</t>
  </si>
  <si>
    <t>Витрати на миючі засоби (мило)</t>
  </si>
  <si>
    <t>грн</t>
  </si>
  <si>
    <t>Фонд оплати праці</t>
  </si>
  <si>
    <t>дані таблиці 7, лист "ЄСВ"</t>
  </si>
  <si>
    <t>Частка  витрат на оїхорону праці від  фонду оплати праці попереднього року</t>
  </si>
  <si>
    <t>Таблиця 12</t>
  </si>
  <si>
    <t>Планова  питома норма  встановлюється у залежності від  нормативних документів з урахуванням  фактичної питомої витрати відповідно нормативних документів</t>
  </si>
  <si>
    <t xml:space="preserve"> Чисельність домосгоподарств, що планують користуватися послугами  централізова-ного водопостачання з урахуванням  питомої ваги користувачів у населеному пункті</t>
  </si>
  <si>
    <t>Розрахунок потреби і вартості електроенергії</t>
  </si>
  <si>
    <t>Інші заохочуваль-ні та компенсацій-ні виплати всього, грн.</t>
  </si>
  <si>
    <t>електронно-обчислювальні машини,інші машини для автоматичного оброблення інформації, пов'язані з ними засоби зчитування або друку інформації, інші інформаційні системи, комутатори, маршрутизатори, модулі, модеми, джерела безперебійного живлення та засоби їх підключення до телекомуні-каційних мереж, телефони (в тому числі стільникові), мікрофони і рації, вартість яких перевищує 2500 гривень</t>
  </si>
  <si>
    <t xml:space="preserve">Мінімально допустимі строки корис-ного викорис-тання, років </t>
  </si>
  <si>
    <t>Для підприємств, незалежно від форм власності, або фізичних осіб,  які  відповідно  до  законодавства  використовують  найману працю,  витрати на охорону праці становлять не менше 0,5  відсотка від фонду оплати праці за попередній рік. Закон України "Про охорону праці" від 14 жовтня 1992 року N 2694-XII, ст.19. http://zakon4.rada.gov.ua/laws/show/2694-12</t>
  </si>
  <si>
    <t xml:space="preserve">Прямі витрати всього, у т.ч.: </t>
  </si>
  <si>
    <t>тільки для підприємств, що використовують паливо для технологічних потреб, без ПДВ</t>
  </si>
  <si>
    <t>розрахунково або по факту попереднього року без ПДВ</t>
  </si>
  <si>
    <t>дані таблиці 6, лист "ФОП_Чисельність_Відрахування"</t>
  </si>
  <si>
    <t>Внески на загальнообов’язкове державне соціальне страхування виробничого персоналу</t>
  </si>
  <si>
    <t>Амортизація основних виробничих засобів, інших необоротних матеріальних і нематеріальних активів виробничого призначення</t>
  </si>
  <si>
    <t>дані таблиці 6а, лист "Амортизація"</t>
  </si>
  <si>
    <t>Плата за оренду об'єктів виробничого призначення</t>
  </si>
  <si>
    <t>відповідно умов договору оренди, без ПДВ</t>
  </si>
  <si>
    <t xml:space="preserve">Розрахунок витрат на  оплату  праці ФОП  за договорами підряду </t>
  </si>
  <si>
    <t>Таблиця 6 Б</t>
  </si>
  <si>
    <t>Приватний підприємець</t>
  </si>
  <si>
    <t>Всього витрат на оплату праці приватного підприємця, у т.ч. для віднесення:</t>
  </si>
  <si>
    <t>на прямі витрати (виконання виробничих завдань)</t>
  </si>
  <si>
    <t>на загальновиробничі витрати (виконання загальновиробничих завдань або управління виробництвом)</t>
  </si>
  <si>
    <t>на адміністративні витрати (виконання адміністративних функцій)</t>
  </si>
  <si>
    <t>на витрати збуту (виконання фукцій по збуту послуг)</t>
  </si>
  <si>
    <t>Факт ______ р.</t>
  </si>
  <si>
    <t>План _______р.</t>
  </si>
  <si>
    <t>Відповідно до договорів підряду</t>
  </si>
  <si>
    <t>дані таблиці 4, лист "Електроенергія", без ПДВ</t>
  </si>
  <si>
    <t>дані таблиці 4а, лист "Електроенергія", без ПДВ</t>
  </si>
  <si>
    <t>дані таблиці 5, лист "Хімреагенти", без ПДВ</t>
  </si>
  <si>
    <t>дані таблиці 7, лист "Фонд оплати праці"</t>
  </si>
  <si>
    <t>дані таблиці :Б, лист "Фонд оплати праці"</t>
  </si>
  <si>
    <t>дані таблиці 9, лист "Амортизація"</t>
  </si>
  <si>
    <t>Довідково (розрахунок або пояснення)</t>
  </si>
  <si>
    <t>Загальновиробничі витрати всього, у т.ч.:</t>
  </si>
  <si>
    <t>кількість відряджень в рік * (вартість проїзду + добові)</t>
  </si>
  <si>
    <t>оренда</t>
  </si>
  <si>
    <t>страхування</t>
  </si>
  <si>
    <t xml:space="preserve">ремонт </t>
  </si>
  <si>
    <t>відповідно планових кошторисів без ПДВ</t>
  </si>
  <si>
    <t>оплата комунальних послуг</t>
  </si>
  <si>
    <t>охорона</t>
  </si>
  <si>
    <t>дані таблиці 9А, лист "Збір за воду"</t>
  </si>
  <si>
    <t>дані таблиці 10, лист "Плата за надра"</t>
  </si>
  <si>
    <t>Таблиця 15</t>
  </si>
  <si>
    <t>Адміністративні витрати всього, у т.ч.:</t>
  </si>
  <si>
    <t>Розрахунок витрат на зв'язок для адміністративних потреб</t>
  </si>
  <si>
    <t>Кількість стаціонарних телефонів, якими користується адміністративний персонал:</t>
  </si>
  <si>
    <t>з абонплатою______ грн.</t>
  </si>
  <si>
    <t xml:space="preserve">відповідно останнього рахунку № ______ від ______ р. </t>
  </si>
  <si>
    <t>з абонплатою______грн.</t>
  </si>
  <si>
    <t>відповідно останнього рахунку № ______ від ______ р.</t>
  </si>
  <si>
    <t>Абонплата 1</t>
  </si>
  <si>
    <t>грн./міс.</t>
  </si>
  <si>
    <t>відповідно останнього рахунку № ______ від ______ р. без ПДВ</t>
  </si>
  <si>
    <t>Абонплата 2</t>
  </si>
  <si>
    <t>Абонплата 3</t>
  </si>
  <si>
    <t>Всього витрат на абонплату стаціонарних телефонів в рік</t>
  </si>
  <si>
    <t>Витрати на міські розмови в рік</t>
  </si>
  <si>
    <t>відповідно рахунків оператора за попередній рік без ПДВ</t>
  </si>
  <si>
    <t>Витрати на міжміські розмови в рік</t>
  </si>
  <si>
    <t>Витрати на мобільний зв'язок в рік</t>
  </si>
  <si>
    <t>кількість карток поповнення рахунку на рік * вартість 1 картки або сума відповідно контракту без ПДВ</t>
  </si>
  <si>
    <t xml:space="preserve">Розрахунок витрат на розрахунково-касове обслуговування </t>
  </si>
  <si>
    <t>Плата за обробку платіжних документів</t>
  </si>
  <si>
    <t>кількість платіжок * вартість обробки 1-ої платіжки</t>
  </si>
  <si>
    <t>кількість платіжок в рік</t>
  </si>
  <si>
    <t>шт</t>
  </si>
  <si>
    <t>вартість обробки 1-ої платіжки</t>
  </si>
  <si>
    <t>відповідно договору з банком без ПДВ</t>
  </si>
  <si>
    <t>Місячна абонентська плата (за наявності як мінімум 1-ої операції в місяць)</t>
  </si>
  <si>
    <t>Річна абонентська плата (за наявності як мінімум 1-ої операції в місяць)</t>
  </si>
  <si>
    <t>місячна абонентська плата * 12</t>
  </si>
  <si>
    <t>Плата за отримання готівки</t>
  </si>
  <si>
    <t>сума готівки без ПДВ * % банку</t>
  </si>
  <si>
    <t>сума, що буде отримана готівкою в рік (фонд оплати праці, інше)</t>
  </si>
  <si>
    <t>сума без ПДВ</t>
  </si>
  <si>
    <t xml:space="preserve">% за одержання готовки </t>
  </si>
  <si>
    <t xml:space="preserve">відповідно договору з банком </t>
  </si>
  <si>
    <t>Річна плата за інші послуги банків</t>
  </si>
  <si>
    <t>Таблиця 16</t>
  </si>
  <si>
    <t>розрахунково( таблиця 16А , лист "Адміністративні витрати") або по факту попереднього року без ПДВ</t>
  </si>
  <si>
    <t>розрахунково( таблиця 16Б , лист "Адміністративні витрати") або по факту попереднього року без ПДВ</t>
  </si>
  <si>
    <t>Для КП відсутні</t>
  </si>
  <si>
    <t>Таблиця 16А</t>
  </si>
  <si>
    <t>Витрати на збут всього, у т.ч.:</t>
  </si>
  <si>
    <t>Відрахуванням коштів банківським та іншим установам за справляння плати за послуги *</t>
  </si>
  <si>
    <t>Оплата послуг житлово-комунальних організацій, пов'язаних із справлянням платежів за послуги *</t>
  </si>
  <si>
    <t>при наявності таких витрат, розрахунок здійснюється аналогічно попередній статті</t>
  </si>
  <si>
    <t>кількість абонентів * (вартість 1-ої абонкнижки + вартість 1-го договору без ПДВ). Якщо книжка розрахована на 2 роки, то сума ділиться на 2</t>
  </si>
  <si>
    <t>відповідно договорів, рахунків, актів без ПДВ. Повірка здійснюється 1 раз на три роки, тому сума ділиться на 3</t>
  </si>
  <si>
    <t>* відшкодовуються тільки в тарифах для населення</t>
  </si>
  <si>
    <t>** включаються до тарифів лише для тих споживачів, що проживають у будинках, обладнаних будинковими засобами обліку, в тому числі у приватному секторі</t>
  </si>
  <si>
    <t>Плановий тариф на послуги водопостачання для населення з ПДВ</t>
  </si>
  <si>
    <t xml:space="preserve">тариф, що вийде без урахування витрат на відрахування банківським та іншим установам </t>
  </si>
  <si>
    <t>Плановий обсяг реалізації послуг водопостачання, що буде оплачений через банк</t>
  </si>
  <si>
    <t xml:space="preserve">може бути певна кількість планового обсягу реалізації населенню, оскільки більшість споживачів сплачують безпосередньо субєкту господарювання  </t>
  </si>
  <si>
    <t>Планова сума коштів, що буде одержана через банк</t>
  </si>
  <si>
    <t>тариф * плановий обсяг, оплачений через банк</t>
  </si>
  <si>
    <t>Рівень збору платежів</t>
  </si>
  <si>
    <t>може бути меншим за 100%</t>
  </si>
  <si>
    <t>Планова сума, що буде одержана через банк, з урахуванням рівня збору платежів</t>
  </si>
  <si>
    <t>планова сума коштів через банк * рівень збору</t>
  </si>
  <si>
    <t>Відсоток, що відраховується банкам</t>
  </si>
  <si>
    <t>відповідно договору з банком</t>
  </si>
  <si>
    <t>Витрати на відрахування банкам за збір плати від споживачів</t>
  </si>
  <si>
    <t>планова сума коштів через банк з урахуванням рівня збору * % банку</t>
  </si>
  <si>
    <t>Таблиця 17</t>
  </si>
  <si>
    <t xml:space="preserve"> </t>
  </si>
  <si>
    <t>дані таблиці 17а, лист "Витрати на збут". Враховується тільки у випадку, якщо населення сплачує через банк</t>
  </si>
  <si>
    <t xml:space="preserve">Фінансові витрати </t>
  </si>
  <si>
    <t>Фінансові витрати всього, у т.ч.:</t>
  </si>
  <si>
    <t>Витрати на сплату відсотків за користування кредитом</t>
  </si>
  <si>
    <t>Інші фінансові витрати</t>
  </si>
  <si>
    <t>Розрахунок відсотків за користування кредитами</t>
  </si>
  <si>
    <t>Кредитний договір № ____________ від _________ року</t>
  </si>
  <si>
    <t>сума кредиту, грн.</t>
  </si>
  <si>
    <t>річна ставка, %</t>
  </si>
  <si>
    <t>строк кредиту, міс.</t>
  </si>
  <si>
    <t>місяці</t>
  </si>
  <si>
    <t>непогашена сума кредиту на початок місяця, грн.</t>
  </si>
  <si>
    <t>погашення кредиту у розрахунковому місяці, грн.</t>
  </si>
  <si>
    <t>сплата відсотків за розрахунковий місяць, грн.</t>
  </si>
  <si>
    <t>Всього за плановий період:</t>
  </si>
  <si>
    <t>Таблиця 18</t>
  </si>
  <si>
    <t>дані таблиці 18А, лист "Фінансові витрати"</t>
  </si>
  <si>
    <t>План _____ р. всього, у т.ч.:</t>
  </si>
  <si>
    <t>бюджетні установи</t>
  </si>
  <si>
    <t>інші споживачі</t>
  </si>
  <si>
    <t xml:space="preserve">Норматив рентабельності </t>
  </si>
  <si>
    <t xml:space="preserve">Плановий прибуток для включення в тарифи </t>
  </si>
  <si>
    <t xml:space="preserve">Всього витрат та прибутку для відшкодування через тариф </t>
  </si>
  <si>
    <t xml:space="preserve">Обсяг реалізації послуг водопостачання </t>
  </si>
  <si>
    <t>Структура обсягу реалізації</t>
  </si>
  <si>
    <t>Одноставкові тарифи на послуги водопостачання</t>
  </si>
  <si>
    <t>Тариф за 1 куб.м. холодної води без ПДВ</t>
  </si>
  <si>
    <t>Тариф за 1 куб.м. холодної води з ПДВ</t>
  </si>
  <si>
    <t>Двоставкові тарифи на послуги водопостачання</t>
  </si>
  <si>
    <t>Кількість абонентів послуг водопостачання</t>
  </si>
  <si>
    <t>абон.</t>
  </si>
  <si>
    <t>Всього повна собівартість послуг водопостачання, у т.ч.:</t>
  </si>
  <si>
    <t xml:space="preserve">умовно-постійні витрати (всі, крім електроенергії) </t>
  </si>
  <si>
    <t>Всього плановий прибуток для включення в тарифи, у т.ч.:</t>
  </si>
  <si>
    <t>в умовно-змінну частину</t>
  </si>
  <si>
    <t>в умовно-постійну частину</t>
  </si>
  <si>
    <t>Всього витрат та прибутку для відшкодування через:</t>
  </si>
  <si>
    <t>умовно-змінну частину тарифу</t>
  </si>
  <si>
    <t>умовно-постійну частину тарифу</t>
  </si>
  <si>
    <t>Умовно-змінна частина тарифу (плата за спожиту електроенергію) без ПДВ</t>
  </si>
  <si>
    <t>Умовно-постійна частина тарифу в місяць (абонентська плата) без ПДВ</t>
  </si>
  <si>
    <t>грн./міс./ абонента</t>
  </si>
  <si>
    <t>Таблиця 19</t>
  </si>
  <si>
    <t>Таблиця 20</t>
  </si>
  <si>
    <t>Питома вага  обсягів споживання за споживачами</t>
  </si>
  <si>
    <t xml:space="preserve">умовно-змінні витрати </t>
  </si>
  <si>
    <t>Умовно-змінна частина тарифу (плата за спожиті ел.енргію та інші зміні МЗ) без ПДВ</t>
  </si>
  <si>
    <t>Умовно-змінна частина тарифу  (плата за спожиту ел.енергію та інші змінні МЗ) з ПДВ</t>
  </si>
  <si>
    <t>Умовно-постійна частина тарифу в місяць (абонентська плата) з ПДВ</t>
  </si>
  <si>
    <t>Умовно-змінна частина тарифу (плата за спожиту електроенергію) з ПДВ</t>
  </si>
  <si>
    <t>Плата за послуги водопостачання</t>
  </si>
  <si>
    <t>за одноставковими тарифами, грн.</t>
  </si>
  <si>
    <t>за двоставковими тарифами, грн.</t>
  </si>
  <si>
    <t>різниця, грн.</t>
  </si>
  <si>
    <t>споживання води, куб.м.:</t>
  </si>
  <si>
    <t>директор</t>
  </si>
  <si>
    <t>гл.бухгалтер</t>
  </si>
  <si>
    <t>енергетик</t>
  </si>
  <si>
    <t>Електрик</t>
  </si>
  <si>
    <t>Контролер</t>
  </si>
  <si>
    <t>Ціна чоботів</t>
  </si>
  <si>
    <t>місяць  _____1______</t>
  </si>
  <si>
    <t>місяць  _____2______</t>
  </si>
  <si>
    <t>місяць  _____3______</t>
  </si>
  <si>
    <t>місяць  _____4______</t>
  </si>
  <si>
    <t>місяць  ______5_____</t>
  </si>
  <si>
    <t>місяць  ______6_____</t>
  </si>
  <si>
    <t>місяць  _____7______</t>
  </si>
  <si>
    <t>місяць  ____8_______</t>
  </si>
  <si>
    <t>місяць  __9___</t>
  </si>
  <si>
    <t>місяць  ___10___</t>
  </si>
  <si>
    <t>місяць  __11__</t>
  </si>
  <si>
    <t>місяць  _12__</t>
  </si>
  <si>
    <t>слюсар-cантехник</t>
  </si>
  <si>
    <t xml:space="preserve">Загальні витрати на зв'язок </t>
  </si>
  <si>
    <t>Загальні витрати на розрахунково-касове обслуговування</t>
  </si>
  <si>
    <t xml:space="preserve">Розрахунок планового обсягу надання послуг водопостачання/водозабезпечення для споживачів з приладами обліку </t>
  </si>
  <si>
    <t>Розрахунок планових обсягів надання послуг водопостачання/водозабезпечення для споживачів без приладів обліку</t>
  </si>
  <si>
    <t>Річний план виробництва та надання послуг водопостачання/водозабезпечення</t>
  </si>
  <si>
    <t>Кошторис прямих витрат на виробництво послуг водопостачання/водозабезпечення</t>
  </si>
  <si>
    <t>Кошторис загальновиробничих витрат на виробництво послуг водопостачання/водозабезпечення</t>
  </si>
  <si>
    <t>Кошторис адміністративних витрат на виробництво послуг водопостачання/водозабезпечення</t>
  </si>
  <si>
    <t>Кошторис витрат на збут послуг водопостачання/водозабезпечення</t>
  </si>
  <si>
    <t>Розрахунок витрат на відрахування коштів банківським та іншим установам за справляння плати за послуги водопостачання/водозабезпечення</t>
  </si>
  <si>
    <t>Річний план ліцензованої діяльності з централізованого водопостачання</t>
  </si>
  <si>
    <t xml:space="preserve">Таблиця 3 </t>
  </si>
  <si>
    <t>фактично</t>
  </si>
  <si>
    <t>передбачено діючим тарифом</t>
  </si>
  <si>
    <t>Значення, тис. куб.м</t>
  </si>
  <si>
    <t>Код рядка</t>
  </si>
  <si>
    <t>№ з/п</t>
  </si>
  <si>
    <t>А</t>
  </si>
  <si>
    <t>Б</t>
  </si>
  <si>
    <t>В</t>
  </si>
  <si>
    <t>Обсяг підйому води, усього</t>
  </si>
  <si>
    <t>001</t>
  </si>
  <si>
    <t>1.1.</t>
  </si>
  <si>
    <t>у т.ч. поверхневий водозабір</t>
  </si>
  <si>
    <t>002</t>
  </si>
  <si>
    <t>1.2.</t>
  </si>
  <si>
    <t>підземний водозабір</t>
  </si>
  <si>
    <t>003</t>
  </si>
  <si>
    <t>1.3.</t>
  </si>
  <si>
    <t>покупна вода</t>
  </si>
  <si>
    <t>004</t>
  </si>
  <si>
    <t>005</t>
  </si>
  <si>
    <t>006</t>
  </si>
  <si>
    <t>007</t>
  </si>
  <si>
    <t>008</t>
  </si>
  <si>
    <t>009</t>
  </si>
  <si>
    <t>1.4.</t>
  </si>
  <si>
    <t>покупна вода в природному стані</t>
  </si>
  <si>
    <t>3.</t>
  </si>
  <si>
    <t>5.</t>
  </si>
  <si>
    <t>Втрати води технологічні до II підйому</t>
  </si>
  <si>
    <t>Обсяг реалізації води до II підйому</t>
  </si>
  <si>
    <t>Подано води в мережу (II підйом) усього:</t>
  </si>
  <si>
    <t>010</t>
  </si>
  <si>
    <t>011</t>
  </si>
  <si>
    <t>012</t>
  </si>
  <si>
    <t>013</t>
  </si>
  <si>
    <t>014</t>
  </si>
  <si>
    <t>015</t>
  </si>
  <si>
    <t>016</t>
  </si>
  <si>
    <t>017</t>
  </si>
  <si>
    <t>018</t>
  </si>
  <si>
    <t>019</t>
  </si>
  <si>
    <t>5.1.</t>
  </si>
  <si>
    <t>у т.ч. покупна питна вода</t>
  </si>
  <si>
    <t>6.</t>
  </si>
  <si>
    <t>Витрати питної води після II підйому, усього:</t>
  </si>
  <si>
    <t>6.1.</t>
  </si>
  <si>
    <t>у т.ч. на потреби водопровідного господарства</t>
  </si>
  <si>
    <t>6.2.</t>
  </si>
  <si>
    <t>каналізаційного господарства</t>
  </si>
  <si>
    <t>7.</t>
  </si>
  <si>
    <t>8.</t>
  </si>
  <si>
    <t>Втрати та необліковані витрати питної води після ІІ підйому</t>
  </si>
  <si>
    <t>9.</t>
  </si>
  <si>
    <t>Обсяг реалізації послуг централізованого водопостачання, усього:</t>
  </si>
  <si>
    <t>9.1.</t>
  </si>
  <si>
    <t>у т.ч. на потреби : населення</t>
  </si>
  <si>
    <t>9.2.</t>
  </si>
  <si>
    <t>9.3.</t>
  </si>
  <si>
    <t>інших спожівачів</t>
  </si>
  <si>
    <t>9.4.</t>
  </si>
  <si>
    <t>інших ВКГ</t>
  </si>
  <si>
    <t>020</t>
  </si>
  <si>
    <t>021</t>
  </si>
  <si>
    <t>022</t>
  </si>
  <si>
    <t>Обсяг реалізації впитної води іншим ВКГ</t>
  </si>
  <si>
    <t>008=001-006-007</t>
  </si>
  <si>
    <t xml:space="preserve">Витрати води технологічні до II підйому </t>
  </si>
  <si>
    <t>за даними фактичного обліку або нормативами</t>
  </si>
  <si>
    <t>009≤008</t>
  </si>
  <si>
    <t>за даними обліку</t>
  </si>
  <si>
    <t>за даними обліку або нормативами</t>
  </si>
  <si>
    <t>за даними обліку, актами</t>
  </si>
  <si>
    <t>за даними обліку, нормативами</t>
  </si>
  <si>
    <t>016=009-011-015-014</t>
  </si>
  <si>
    <t>Поточний індивідульний норматив технологічний норматив використання питної води (ІТНВПВ), куб.м</t>
  </si>
  <si>
    <t>Поточний індивідульний норматив технологічний норматив використання питної води (ІТНВПВ), %</t>
  </si>
  <si>
    <t>021=001-016</t>
  </si>
  <si>
    <t xml:space="preserve">Норми витрат ПЕР розробляються для ПВКГ при споживанні понад 1000 тонн умовного палива за рік відповідно до Наказу Міністерство регіонального розвитку, будівництва та житлово-комунального господарства України від 03.09.2012  № 449 "Про затвердження Методики розрахунку норм питомих витрат паливно-енергетичних ресурсів на підприємствах водопровідно-каналізаційного господарства" . Фактична норма витрат електроенергії дорівнює даних з форми річної статистичної звітності № 11-мтп </t>
  </si>
  <si>
    <t xml:space="preserve">1. Виробнича собівартість, усього, у т.ч. </t>
  </si>
  <si>
    <t xml:space="preserve">1.1. Прямі матеріальні витрати всього, у т.ч.: </t>
  </si>
  <si>
    <t>1.2. Прямі витрати з оплати праці</t>
  </si>
  <si>
    <t>1.1.1.Паливо на технологічні потреби</t>
  </si>
  <si>
    <t xml:space="preserve">1.1.2.Електроенергія на технологічні потреби, у т.ч. реактивна </t>
  </si>
  <si>
    <t xml:space="preserve">1.1.3. Покупна вода </t>
  </si>
  <si>
    <t>1.1.4. Покупна вода  у природному стані</t>
  </si>
  <si>
    <t>1.1.5. Реагенти для очищення та знезаражування</t>
  </si>
  <si>
    <t>1.1.6. Інші матеріальні ресурси, необхідні для забезпечення технологічного процесу всього, у т.ч.:</t>
  </si>
  <si>
    <t>1.1.1.6.1.матеріали, запасні частини, куповані комплектувальні вироби, напівфабрикати та інші матеріальні ресурси</t>
  </si>
  <si>
    <t>1.1.6.2.матеріали на ремонти, реконструкцію та інше відновлення основних фондів виробничого призначення у межах, визначених законодавством</t>
  </si>
  <si>
    <t>1.3.  Прямі витрати на оплату праці ФОП за договорами підряду</t>
  </si>
  <si>
    <t xml:space="preserve">1.4.Інші прямі витрати всього, у т.ч.: </t>
  </si>
  <si>
    <t>1.4.1.Єдиний внесок на загальне обов'язкове державне соціальне страхування працівників</t>
  </si>
  <si>
    <t xml:space="preserve">1.4.2.Амортизація основних виробничих засобів, інших необоротних матеріальних і нематеріальних активів, безпосередньо пов'язаних з наданням послуг </t>
  </si>
  <si>
    <t>1.4.3.  Плата за оренду об'єктів виробничого призначення</t>
  </si>
  <si>
    <t>1.5. Загальновиробничі витрати</t>
  </si>
  <si>
    <t>2. Адміністративні витрати</t>
  </si>
  <si>
    <t>3. Витрати із збуту послуг</t>
  </si>
  <si>
    <t>4. Інші операційні витрати</t>
  </si>
  <si>
    <t xml:space="preserve">5. Фінансові витрати </t>
  </si>
  <si>
    <t>6. Усього витрат  повної  собівартості  послуг водопостачання</t>
  </si>
  <si>
    <t>базовий період_____ р.</t>
  </si>
  <si>
    <t>Усього, тис.грн.</t>
  </si>
  <si>
    <t>грн./куб.м</t>
  </si>
  <si>
    <t>Передбачено діючим тарифом,</t>
  </si>
  <si>
    <t>Плановий період. ____рік</t>
  </si>
  <si>
    <t>7.Плановий прибуток</t>
  </si>
  <si>
    <t>7.1.Податок на прибуток</t>
  </si>
  <si>
    <t>7.2.Чистий прибуток у тому числі:</t>
  </si>
  <si>
    <t>7.2.1 дивіденди</t>
  </si>
  <si>
    <t>7.2.2 резервний фонд (капітал)</t>
  </si>
  <si>
    <t>7.2.3 на розвиток виробництва (виробничі інвестиції</t>
  </si>
  <si>
    <t>7.2.4 інше використання прибутку</t>
  </si>
  <si>
    <t>8.Вартість водопостачання споживачам за відповідними тарифами</t>
  </si>
  <si>
    <t>9.Обсяг водопосатчання споживачам, усього, у тому числі на потреби:</t>
  </si>
  <si>
    <t>9.1 населення</t>
  </si>
  <si>
    <t>9.2 бюджетних установ</t>
  </si>
  <si>
    <t>9.3 інші споживачі</t>
  </si>
  <si>
    <t>1.Витрати на управління виробництвом:</t>
  </si>
  <si>
    <t>1.1. Витрати на оплату праці</t>
  </si>
  <si>
    <t>1.2. Єдиний внесок на загальнообов’язкове державне соціальне страхування працівників</t>
  </si>
  <si>
    <t>1.3. Витрати на оплату службових відряджень</t>
  </si>
  <si>
    <t>2.Амортизація основних засобів, інших необоротних матеріальних і нематеріальних активів загальновиробничого призначення</t>
  </si>
  <si>
    <t xml:space="preserve">3.Витрати на утримання та експлуатацію основних засобів, інших необоротних матеріальних активів загальновиробничого призначення </t>
  </si>
  <si>
    <t>4.Витрати на ремонт основних засобів та необоротних активів загальновиробничого призначення</t>
  </si>
  <si>
    <t>5. Витрати на страхування основних засобів  та необоротних активів загальновиробничого призначення</t>
  </si>
  <si>
    <t>6.Вирати на операційну оренду основних засобів та необоротних активів загальновиробничого призначення</t>
  </si>
  <si>
    <t>7.Витрати на удосконалення технолоогії та організації виробництва</t>
  </si>
  <si>
    <t>8.Витрати на утримання виробничих приміщень:</t>
  </si>
  <si>
    <t>8.1 опалення</t>
  </si>
  <si>
    <t>8.2 освітлення</t>
  </si>
  <si>
    <t>8.3 дезіефкеція</t>
  </si>
  <si>
    <t>8.4 дератизація</t>
  </si>
  <si>
    <t>8.5 вивезення сміття</t>
  </si>
  <si>
    <t>9.Витрати на обслуговування вирбничого процесу:</t>
  </si>
  <si>
    <t>9.1 витрати на оплату праці загальновиробничого персоналу</t>
  </si>
  <si>
    <t>9.2 єдиний внесок на загальнообов'язкове державне соціальне страхування працівників</t>
  </si>
  <si>
    <t>9.3 витрати ПММ</t>
  </si>
  <si>
    <t>11.Витрати на  охорону навколишнього природного середовища</t>
  </si>
  <si>
    <t xml:space="preserve">10.Витрати на охорону праці, дотримання вимог техніки безпеки </t>
  </si>
  <si>
    <t>12. Витрати на охорону об'єктів виробничого та загальновиробничого призначення:</t>
  </si>
  <si>
    <t>12.1 сторожева охорона</t>
  </si>
  <si>
    <t>12.2 пожежена охорона</t>
  </si>
  <si>
    <t>12.3 утримання санітарних зон</t>
  </si>
  <si>
    <t>13.Витрати на оплату послуг спеціалізованих підприємств:</t>
  </si>
  <si>
    <t>13.1 проведення планових перевірок стану обладнання</t>
  </si>
  <si>
    <t>13.2 виконання регламентних робіт</t>
  </si>
  <si>
    <t>13.3 освоєння нових потужностей</t>
  </si>
  <si>
    <t>14.Витрати на сплату податків, зборів</t>
  </si>
  <si>
    <t>14.1 збір за спеціальне використання води</t>
  </si>
  <si>
    <t>14.2.Плата за користування надрами</t>
  </si>
  <si>
    <t>15.Інші витрати загальновиробничого призначення з централізованого водопостачання</t>
  </si>
  <si>
    <t>1.Витрати на оплату праці апарату управління підприємством та іншого  адміністративного персоналу</t>
  </si>
  <si>
    <t xml:space="preserve">2. Єдиний внесок на загальнообов’язкове державне соціальне страхування працівників </t>
  </si>
  <si>
    <t xml:space="preserve">3. Вирати на службові відрядження </t>
  </si>
  <si>
    <t>4.Витрати з підготовки та перепідготовки кадрів</t>
  </si>
  <si>
    <t>5.Витрати на малоцінні та швидкозношувальні предмети</t>
  </si>
  <si>
    <t>6.Витрати на придбання канцелярських товарів</t>
  </si>
  <si>
    <t>7.Вирати на придбання періодичних  професійних видань</t>
  </si>
  <si>
    <t>8.Амортизація основних засобів, інших необоротних матеріальних і нематеріальних активів загальногосподарського використання, визначена відповідно до вимог Податкового кодексу України</t>
  </si>
  <si>
    <t>9. Вирати на утримання основних засобів,  необоротних матеріальних і нематеріальних активів адміністративного використання, у т.ч.:</t>
  </si>
  <si>
    <t>9.1. витрати на ремонт</t>
  </si>
  <si>
    <t>9.2 вирати на оернду</t>
  </si>
  <si>
    <t>9.3 витрати на страхування майна</t>
  </si>
  <si>
    <t>9.4 витрати на утримання основних засобів, інші:</t>
  </si>
  <si>
    <t>9.4.1 опалення</t>
  </si>
  <si>
    <t>9.4.2 освітлення</t>
  </si>
  <si>
    <t>9.4.3 сторожова охорона</t>
  </si>
  <si>
    <t>9.4.4 дератизація</t>
  </si>
  <si>
    <t>10.Витрати на оплату  професійних послуг :</t>
  </si>
  <si>
    <t>10.1 юридичні</t>
  </si>
  <si>
    <t>10.2 аудиторські</t>
  </si>
  <si>
    <t>10.3 з оцінки майна</t>
  </si>
  <si>
    <t>11.Витрати на оплату послуг зв'язку:</t>
  </si>
  <si>
    <t>11.1 поштовий</t>
  </si>
  <si>
    <t>11.2 телеграфний</t>
  </si>
  <si>
    <t>11.3 телефоний</t>
  </si>
  <si>
    <t>12. Витрати на оплату послуг банків:</t>
  </si>
  <si>
    <t>12.1 розрахунково-касове обслуговування</t>
  </si>
  <si>
    <t>12.2</t>
  </si>
  <si>
    <t>14.Витрати на розв'язання спорів у судах</t>
  </si>
  <si>
    <t xml:space="preserve">13. Вирати, пов'язані зі сплатою податків, зборів, крім тих, що включаються до виробничої собівартості </t>
  </si>
  <si>
    <t>15.Витрати на придбання паливно-мастильних матеріалів для потреб апарату управління підприємством:</t>
  </si>
  <si>
    <t>15.1 бензин</t>
  </si>
  <si>
    <t>15.2 дизельне паливо</t>
  </si>
  <si>
    <t>15.3 мазут</t>
  </si>
  <si>
    <t>16. Інші адміністративні витрати</t>
  </si>
  <si>
    <t>1. Вирати на оплату праці персоналу, що безпоснердньо здійснює збут послуг з централізованого водопостачання  споживачам</t>
  </si>
  <si>
    <t>2.Єдиний внесок на загальнообов'язкове державне соціальне страхування працівників</t>
  </si>
  <si>
    <t>3.Витрати на оплату службових відряджень</t>
  </si>
  <si>
    <t>4.Витрати на підготовку та перепідготовку персоналу</t>
  </si>
  <si>
    <t>5.Амортизація основних засобів, інших необоротних матеріальних і нематеріальних активів, що безпосередньо задіяні у збуті послуг з централізованого  водопостачання</t>
  </si>
  <si>
    <t xml:space="preserve">6.Витрати на утримання основних засобів, інших необоротних матеріальних активів, безпосередньо пов'язаних із збутом послуг з централізованого водопостачання </t>
  </si>
  <si>
    <t>7.Витрати на оплату інформаційних послуг, безпосередньо пов'язаних із збутом послуг з централізованого водопостачання</t>
  </si>
  <si>
    <t xml:space="preserve">8.Витрати на оплату послуг банків та інших установ з приймання і перерахунку коштів споживачів за послуги з централізованого водопостачання: </t>
  </si>
  <si>
    <t xml:space="preserve">9.Витрати на канцелярські товари і виготовлення розрахункових документів про оплату послуг з централізованого водопостачання </t>
  </si>
  <si>
    <t>10.Витрати на періодичну повірку, опломбування, обслуговування та ремонт (включаючи демонтаж, транспортування і монтаж) засобів обліку води, які є власністю зазначені засоби є власністю підприємства **</t>
  </si>
  <si>
    <t>11.Інші витрати на збут</t>
  </si>
  <si>
    <t xml:space="preserve">1.1.Прямі матеріальні витрати всього, у т.ч.: </t>
  </si>
  <si>
    <t>1.1.3.Покупна вода всього, у т.ч.:</t>
  </si>
  <si>
    <t>1.1.4.Покупна вода у природному стані</t>
  </si>
  <si>
    <t>1.1.5.Реагенти для очищення та знезаражування</t>
  </si>
  <si>
    <t>1.1.6.Інші матеріальні ресурси, необхідні для забезпечення технологічного процесу всього, у т.ч.:</t>
  </si>
  <si>
    <t>1.1.6.1.матеріали, запасні частини, куповані комплектувальні вироби, напівфабрикати та інші матеріальні ресурси</t>
  </si>
  <si>
    <t>1.2.Прямі витрати з оплати праці</t>
  </si>
  <si>
    <t>1.3.Прямі витрати на оплату праці ФОП за договорами підряду</t>
  </si>
  <si>
    <t>Фактично, базовий період _____ р.</t>
  </si>
  <si>
    <t>Плановий період _____ р.</t>
  </si>
  <si>
    <t>Фактично базовий період _____ р.</t>
  </si>
  <si>
    <t>Розрахунковий прибуток</t>
  </si>
  <si>
    <t xml:space="preserve">Складові фінансових витрат </t>
  </si>
  <si>
    <t>Фактично, базовий період ____рік</t>
  </si>
  <si>
    <t>ставка,%</t>
  </si>
  <si>
    <t>сума, всього, грн. (без ПДВ)</t>
  </si>
  <si>
    <t>Плановий період ____рік</t>
  </si>
  <si>
    <t>Плановий прибуток з централізованого водопостачання, усього</t>
  </si>
  <si>
    <t>1.Податок на прибуток</t>
  </si>
  <si>
    <t>2.Чистий прибуток, у тому числі:</t>
  </si>
  <si>
    <t>2.1. дивіденди</t>
  </si>
  <si>
    <t>2.2.резервний фонд</t>
  </si>
  <si>
    <t>2.3.на розвиток виробництва</t>
  </si>
  <si>
    <t>2.4.інше використання прибутку</t>
  </si>
  <si>
    <t>Заплановане  споживання міською (сільською) радою</t>
  </si>
  <si>
    <t>У межах фактичного нормативу з урахуванням заходів щодо скорочення втрат води на етапі підйому, траспортування  та реалізації води, але не більше 28% відповідно до Наказу Мінрегіону № 179 від 26.04.2014р. http://zakon4.rada.gov.ua/laws/show/z1062-14</t>
  </si>
  <si>
    <t>У межах фактичного нормативу з урахуванням заходів щодо скорочення втрат води на етапі підйому, траспортування  та реалізації води, але не більше 28%, а для систем, у яких загальна протяжність водоводів становить більше 25% від загальної довжини мереж, - 300 куб.м на 1000 куб.м піднятої води   відповідно до Наказу Мінрегіону № 179 від 26.04.2014р. http://zakon4.rada.gov.ua/laws/show/z1062-14</t>
  </si>
  <si>
    <t>2015 р</t>
  </si>
  <si>
    <t>плановий період 2016 р.</t>
  </si>
  <si>
    <t>базовий період 2015 р.</t>
  </si>
  <si>
    <t>попередній до базового 2014 р.</t>
  </si>
  <si>
    <t>наводится кількість піднятої води насосними станціями I підйому за рік, яка підраховується за щоденними записами у технічних журналах насосних станцій на підставі показів засобів обліку води, а при їх відсутності виходячи з кількості годин роботи насосів та їх установленої продуктивності за годину, або за іншими, більш точними методами обліку</t>
  </si>
  <si>
    <t>022=021/001*100 У межах фактичного нормативу з урахуванням заходів щодо скорочення втрат води на етапі підйому, траспортування  та реалізації води, але не більше 28%, а для систем, у яких загальна протяжність водоводів становить більше 25% від загальної довжини мереж, - 300 куб.м на 1000 куб.м піднятої води   відповідно до Наказу Мінрегіону № 179 від 26.04.2014р. http://zakon4.rada.gov.ua/laws/show/z1062-14</t>
  </si>
  <si>
    <t xml:space="preserve">Відповідно до ЗУ "Про Державний бюджет України на 2016 р." </t>
  </si>
  <si>
    <t>01.01-30.04.2016</t>
  </si>
  <si>
    <t>1378грн.</t>
  </si>
  <si>
    <t>01.05-30.11.2016</t>
  </si>
  <si>
    <t>1450грн.</t>
  </si>
  <si>
    <t>01.12-31.12.2016</t>
  </si>
  <si>
    <t>1550грн.</t>
  </si>
  <si>
    <t>Встановлюються відповідно : " ГАЛУЗЕВА УГОДА між Міністерством з питань житлово-комунального господарства України, Всеукраїнським об'єднанням обласних організацій роботодавців підприємств житлово-комунальної галузі "Федерація роботодавців ЖКГ України" та Центральним комітетом профспілки працівників між Міністерством з питань житлово-комунального господарства України, Всеукраїнським об'єднанням обласних організацій роботодавців підприємств житлово-комунальної галузі між Міністерством з питань житлово-комунального господарства України, Всеукраїнським об'єднанням обласних організацій роботодавців підприємств житлово-комунальної галузі "Федерація роботодавців ЖКГ України" та Центральним комітетом профспілки працівників житлово-комунального господарства, місцевої промисловості, побутового обслуговування населення України на 2013-2015 роки" http://www.zhkgprof.com.ua/index.php?option=com_content&amp;view=category&amp;id=10&amp;Itemid=25</t>
  </si>
  <si>
    <t>2,5-3,6</t>
  </si>
  <si>
    <t>2,4-3,4</t>
  </si>
  <si>
    <t>2,3-2,9</t>
  </si>
  <si>
    <t>2,25-2,8</t>
  </si>
  <si>
    <t>2,15-2,35</t>
  </si>
  <si>
    <t>2,1-2,3 </t>
  </si>
  <si>
    <t>1,8-2,1</t>
  </si>
  <si>
    <t>1,8-2,2</t>
  </si>
  <si>
    <t xml:space="preserve"> Постанова Правління пенсійного фонду України  від 21.01.2014  N 1-1  "Про затвердження Інструкції          про порядок нарахування і сплати єдиного внеску  на загальнообов'язкове державне соціальне страхування" http://zakon0.rada.gov.ua/laws/show/z0222-14
</t>
  </si>
  <si>
    <t>Розрахунок рентної плати за спеціальне використання води</t>
  </si>
  <si>
    <t>Таблиця 9</t>
  </si>
  <si>
    <t xml:space="preserve"> відповідно ст.255.7 ПК </t>
  </si>
  <si>
    <t>відповідно ст. 255.5.2 ПК</t>
  </si>
  <si>
    <t>відповідно до ст. 255.5.1  ПК</t>
  </si>
  <si>
    <t>Річний план виробництва та надання послуг водопостачання</t>
  </si>
  <si>
    <t>Таблиця 11</t>
  </si>
  <si>
    <t>Таблиця 15А</t>
  </si>
  <si>
    <t>Таблиця 14А</t>
  </si>
  <si>
    <t>Таблиця 14Б</t>
  </si>
  <si>
    <t>Тарифи    на послуги водопостачання</t>
  </si>
  <si>
    <t>Повна собівартість послуг водопостачання</t>
  </si>
  <si>
    <t>Розрахунок тарифів на послуги водопостачання</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</si>
</sst>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0&quot;р.&quot;;[Red]\-#,##0&quot;р.&quot;"/>
    <numFmt numFmtId="43" formatCode="_-* #,##0.00_р_._-;\-* #,##0.00_р_._-;_-* &quot;-&quot;??_р_._-;_-@_-"/>
    <numFmt numFmtId="164" formatCode="#,##0\ &quot;грн.&quot;;[Red]\-#,##0\ &quot;грн.&quot;"/>
    <numFmt numFmtId="165" formatCode="0.0"/>
    <numFmt numFmtId="166" formatCode="0.000"/>
    <numFmt numFmtId="167" formatCode="0.0000"/>
    <numFmt numFmtId="168" formatCode="#,##0.0000"/>
    <numFmt numFmtId="169" formatCode="0.0%"/>
  </numFmts>
  <fonts count="64" x14ac:knownFonts="1">
    <font>
      <sz val="11"/>
      <color theme="1"/>
      <name val="Calibri"/>
      <family val="2"/>
      <charset val="204"/>
      <scheme val="minor"/>
    </font>
    <font>
      <sz val="10"/>
      <name val="Arial Cyr"/>
      <charset val="204"/>
    </font>
    <font>
      <u/>
      <sz val="11"/>
      <color theme="10"/>
      <name val="Calibri"/>
      <family val="2"/>
      <charset val="204"/>
    </font>
    <font>
      <sz val="11"/>
      <color theme="1"/>
      <name val="Calibri"/>
      <family val="2"/>
      <charset val="204"/>
      <scheme val="minor"/>
    </font>
    <font>
      <b/>
      <sz val="10"/>
      <name val="Arial Narrow"/>
      <family val="2"/>
      <charset val="204"/>
    </font>
    <font>
      <sz val="10"/>
      <color theme="1"/>
      <name val="Arial Narrow"/>
      <family val="2"/>
      <charset val="204"/>
    </font>
    <font>
      <sz val="10"/>
      <name val="Arial Narrow"/>
      <family val="2"/>
      <charset val="204"/>
    </font>
    <font>
      <b/>
      <sz val="10"/>
      <color theme="1"/>
      <name val="Arial Narrow"/>
      <family val="2"/>
      <charset val="204"/>
    </font>
    <font>
      <i/>
      <sz val="10"/>
      <color theme="1"/>
      <name val="Arial Narrow"/>
      <family val="2"/>
      <charset val="204"/>
    </font>
    <font>
      <b/>
      <i/>
      <sz val="10"/>
      <color theme="1"/>
      <name val="Arial Narrow"/>
      <family val="2"/>
      <charset val="204"/>
    </font>
    <font>
      <sz val="16"/>
      <color theme="1"/>
      <name val="Arial Narrow"/>
      <family val="2"/>
      <charset val="204"/>
    </font>
    <font>
      <sz val="11"/>
      <color theme="1"/>
      <name val="Arial Narrow"/>
      <family val="2"/>
      <charset val="204"/>
    </font>
    <font>
      <sz val="14"/>
      <color theme="1"/>
      <name val="Arial Narrow"/>
      <family val="2"/>
      <charset val="204"/>
    </font>
    <font>
      <u/>
      <sz val="10"/>
      <color theme="10"/>
      <name val="Arial Narrow"/>
      <family val="2"/>
      <charset val="204"/>
    </font>
    <font>
      <b/>
      <sz val="14"/>
      <name val="Arial Narrow"/>
      <family val="2"/>
      <charset val="204"/>
    </font>
    <font>
      <sz val="10"/>
      <color indexed="10"/>
      <name val="Arial Narrow"/>
      <family val="2"/>
      <charset val="204"/>
    </font>
    <font>
      <sz val="10"/>
      <color indexed="12"/>
      <name val="Arial Narrow"/>
      <family val="2"/>
      <charset val="204"/>
    </font>
    <font>
      <b/>
      <sz val="14"/>
      <color theme="1"/>
      <name val="Arial Narrow"/>
      <family val="2"/>
      <charset val="204"/>
    </font>
    <font>
      <i/>
      <sz val="10"/>
      <name val="Arial Narrow"/>
      <family val="2"/>
      <charset val="204"/>
    </font>
    <font>
      <b/>
      <sz val="16"/>
      <name val="Arial"/>
      <family val="2"/>
    </font>
    <font>
      <sz val="10"/>
      <name val="Arial"/>
      <family val="2"/>
      <charset val="204"/>
    </font>
    <font>
      <b/>
      <sz val="10"/>
      <name val="Arial"/>
      <family val="2"/>
      <charset val="204"/>
    </font>
    <font>
      <sz val="12"/>
      <name val="Arial"/>
      <family val="2"/>
      <charset val="204"/>
    </font>
    <font>
      <b/>
      <sz val="12"/>
      <name val="Arial"/>
      <family val="2"/>
      <charset val="204"/>
    </font>
    <font>
      <b/>
      <sz val="12"/>
      <name val="Arial Cyr"/>
      <family val="2"/>
      <charset val="204"/>
    </font>
    <font>
      <b/>
      <sz val="11"/>
      <name val="Arial"/>
      <family val="2"/>
      <charset val="204"/>
    </font>
    <font>
      <b/>
      <sz val="12"/>
      <name val="Arial"/>
      <family val="2"/>
    </font>
    <font>
      <sz val="12"/>
      <name val="Arial Cyr"/>
      <family val="2"/>
      <charset val="204"/>
    </font>
    <font>
      <sz val="11"/>
      <name val="Arial"/>
      <family val="2"/>
      <charset val="204"/>
    </font>
    <font>
      <sz val="12"/>
      <color indexed="8"/>
      <name val="Arial Cyr"/>
      <charset val="204"/>
    </font>
    <font>
      <b/>
      <sz val="12"/>
      <name val="Arial Cyr"/>
      <charset val="204"/>
    </font>
    <font>
      <b/>
      <u/>
      <sz val="11"/>
      <color theme="10"/>
      <name val="Calibri"/>
      <family val="2"/>
      <charset val="204"/>
    </font>
    <font>
      <b/>
      <sz val="14"/>
      <name val="Arial"/>
      <family val="2"/>
    </font>
    <font>
      <sz val="12"/>
      <name val="Arial Cyr"/>
      <charset val="204"/>
    </font>
    <font>
      <sz val="12"/>
      <name val="Arial"/>
      <family val="2"/>
    </font>
    <font>
      <i/>
      <sz val="12"/>
      <color indexed="10"/>
      <name val="Arial"/>
      <family val="2"/>
      <charset val="204"/>
    </font>
    <font>
      <sz val="12"/>
      <color theme="1"/>
      <name val="Arial Narrow"/>
      <family val="2"/>
      <charset val="204"/>
    </font>
    <font>
      <sz val="12"/>
      <name val="Arial Narrow"/>
      <family val="2"/>
      <charset val="204"/>
    </font>
    <font>
      <sz val="14"/>
      <name val="Arial Narrow"/>
      <family val="2"/>
      <charset val="204"/>
    </font>
    <font>
      <u/>
      <sz val="14"/>
      <color theme="10"/>
      <name val="Arial Narrow"/>
      <family val="2"/>
      <charset val="204"/>
    </font>
    <font>
      <u/>
      <sz val="14"/>
      <color theme="10"/>
      <name val="Calibri"/>
      <family val="2"/>
      <charset val="204"/>
    </font>
    <font>
      <sz val="14"/>
      <color theme="1"/>
      <name val="Calibri"/>
      <family val="2"/>
      <charset val="204"/>
      <scheme val="minor"/>
    </font>
    <font>
      <b/>
      <i/>
      <sz val="14"/>
      <color theme="1"/>
      <name val="Arial Narrow"/>
      <family val="2"/>
      <charset val="204"/>
    </font>
    <font>
      <sz val="14"/>
      <color indexed="10"/>
      <name val="Arial Narrow"/>
      <family val="2"/>
      <charset val="204"/>
    </font>
    <font>
      <b/>
      <sz val="14"/>
      <name val="Arial"/>
      <family val="2"/>
      <charset val="204"/>
    </font>
    <font>
      <i/>
      <sz val="14"/>
      <color indexed="10"/>
      <name val="Arial"/>
      <family val="2"/>
    </font>
    <font>
      <i/>
      <sz val="14"/>
      <color indexed="12"/>
      <name val="Arial"/>
      <family val="2"/>
    </font>
    <font>
      <b/>
      <u/>
      <sz val="14"/>
      <color theme="10"/>
      <name val="Arial Narrow"/>
      <family val="2"/>
      <charset val="204"/>
    </font>
    <font>
      <b/>
      <sz val="14"/>
      <name val="Arial Cyr"/>
      <family val="2"/>
      <charset val="204"/>
    </font>
    <font>
      <sz val="14"/>
      <name val="Arial"/>
      <family val="2"/>
      <charset val="204"/>
    </font>
    <font>
      <sz val="14"/>
      <name val="Arial Cyr"/>
      <family val="2"/>
      <charset val="204"/>
    </font>
    <font>
      <sz val="14"/>
      <color indexed="8"/>
      <name val="Arial Cyr"/>
      <charset val="204"/>
    </font>
    <font>
      <b/>
      <sz val="14"/>
      <name val="Arial Cyr"/>
      <charset val="204"/>
    </font>
    <font>
      <sz val="14"/>
      <name val="Arial Cyr"/>
      <charset val="204"/>
    </font>
    <font>
      <i/>
      <sz val="14"/>
      <color theme="1"/>
      <name val="Arial"/>
      <family val="2"/>
    </font>
    <font>
      <sz val="14"/>
      <color indexed="12"/>
      <name val="Arial Narrow"/>
      <family val="2"/>
      <charset val="204"/>
    </font>
    <font>
      <b/>
      <sz val="16"/>
      <name val="Arial Narrow"/>
      <family val="2"/>
      <charset val="204"/>
    </font>
    <font>
      <sz val="16"/>
      <name val="Arial Narrow"/>
      <family val="2"/>
      <charset val="204"/>
    </font>
    <font>
      <sz val="16"/>
      <color theme="1"/>
      <name val="Calibri"/>
      <family val="2"/>
      <charset val="204"/>
      <scheme val="minor"/>
    </font>
    <font>
      <sz val="20"/>
      <color theme="1"/>
      <name val="Calibri"/>
      <family val="2"/>
      <charset val="204"/>
      <scheme val="minor"/>
    </font>
    <font>
      <i/>
      <sz val="14"/>
      <name val="Arial"/>
      <family val="2"/>
    </font>
    <font>
      <sz val="12"/>
      <color theme="1"/>
      <name val="Calibri"/>
      <family val="2"/>
      <charset val="204"/>
      <scheme val="minor"/>
    </font>
    <font>
      <sz val="18"/>
      <color theme="1"/>
      <name val="Calibri"/>
      <family val="2"/>
      <charset val="204"/>
      <scheme val="minor"/>
    </font>
    <font>
      <b/>
      <sz val="16"/>
      <color theme="1"/>
      <name val="Arial"/>
      <family val="2"/>
      <charset val="204"/>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15"/>
        <bgColor indexed="64"/>
      </patternFill>
    </fill>
    <fill>
      <patternFill patternType="solid">
        <fgColor theme="0" tint="-0.14999847407452621"/>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hair">
        <color indexed="64"/>
      </top>
      <bottom/>
      <diagonal/>
    </border>
    <border>
      <left style="medium">
        <color indexed="64"/>
      </left>
      <right style="medium">
        <color indexed="64"/>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5">
    <xf numFmtId="0" fontId="0" fillId="0" borderId="0"/>
    <xf numFmtId="0" fontId="1" fillId="0" borderId="0"/>
    <xf numFmtId="0" fontId="2" fillId="0" borderId="0" applyNumberFormat="0" applyFill="0" applyBorder="0" applyAlignment="0" applyProtection="0">
      <alignment vertical="top"/>
      <protection locked="0"/>
    </xf>
    <xf numFmtId="0" fontId="20" fillId="0" borderId="0"/>
    <xf numFmtId="43" fontId="3" fillId="0" borderId="0" applyFont="0" applyFill="0" applyBorder="0" applyAlignment="0" applyProtection="0"/>
  </cellStyleXfs>
  <cellXfs count="1186">
    <xf numFmtId="0" fontId="0" fillId="0" borderId="0" xfId="0"/>
    <xf numFmtId="0" fontId="5" fillId="0" borderId="0" xfId="0" applyFont="1" applyAlignment="1">
      <alignment vertical="top"/>
    </xf>
    <xf numFmtId="0" fontId="4" fillId="0" borderId="0" xfId="0" applyFont="1" applyFill="1" applyBorder="1" applyAlignment="1">
      <alignment horizontal="center" vertical="top" wrapText="1"/>
    </xf>
    <xf numFmtId="0" fontId="5" fillId="0" borderId="0" xfId="0" applyFont="1" applyAlignment="1">
      <alignment horizontal="center" vertical="top"/>
    </xf>
    <xf numFmtId="0" fontId="4" fillId="3" borderId="1" xfId="0" applyFont="1" applyFill="1" applyBorder="1" applyAlignment="1">
      <alignment horizontal="center" vertical="top"/>
    </xf>
    <xf numFmtId="0" fontId="4" fillId="3" borderId="1" xfId="0" applyFont="1" applyFill="1" applyBorder="1" applyAlignment="1">
      <alignment horizontal="center" vertical="top" wrapText="1"/>
    </xf>
    <xf numFmtId="0" fontId="4" fillId="3" borderId="1" xfId="0" applyFont="1" applyFill="1" applyBorder="1" applyAlignment="1">
      <alignment horizontal="left" vertical="top" wrapText="1"/>
    </xf>
    <xf numFmtId="0" fontId="6" fillId="3" borderId="1" xfId="0" applyFont="1" applyFill="1" applyBorder="1" applyAlignment="1">
      <alignment vertical="top" wrapText="1"/>
    </xf>
    <xf numFmtId="0" fontId="6" fillId="3" borderId="1" xfId="0" applyFont="1" applyFill="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vertical="top"/>
    </xf>
    <xf numFmtId="0" fontId="7" fillId="0" borderId="1" xfId="0" applyFont="1" applyBorder="1" applyAlignment="1">
      <alignment vertical="top" wrapText="1"/>
    </xf>
    <xf numFmtId="165" fontId="5" fillId="0" borderId="1" xfId="0" applyNumberFormat="1" applyFont="1" applyBorder="1" applyAlignment="1">
      <alignment vertical="top"/>
    </xf>
    <xf numFmtId="0" fontId="5" fillId="0" borderId="1" xfId="0" applyFont="1" applyBorder="1" applyAlignment="1">
      <alignment horizontal="center" vertical="top"/>
    </xf>
    <xf numFmtId="165" fontId="4" fillId="3" borderId="1" xfId="0" applyNumberFormat="1" applyFont="1" applyFill="1" applyBorder="1" applyAlignment="1">
      <alignment horizontal="center" vertical="top"/>
    </xf>
    <xf numFmtId="0" fontId="5" fillId="0" borderId="0" xfId="0" applyFont="1" applyBorder="1" applyAlignment="1">
      <alignment vertical="top" wrapText="1"/>
    </xf>
    <xf numFmtId="0" fontId="5" fillId="0" borderId="0" xfId="0" applyFont="1" applyBorder="1" applyAlignment="1">
      <alignment horizontal="center" vertical="top"/>
    </xf>
    <xf numFmtId="0" fontId="5" fillId="0" borderId="0" xfId="0" applyFont="1" applyBorder="1" applyAlignment="1">
      <alignment vertical="top"/>
    </xf>
    <xf numFmtId="165" fontId="5" fillId="0" borderId="1" xfId="0" applyNumberFormat="1" applyFont="1" applyBorder="1" applyAlignment="1">
      <alignment horizontal="center" vertical="top"/>
    </xf>
    <xf numFmtId="0" fontId="7" fillId="0" borderId="0" xfId="0" applyFont="1" applyAlignment="1">
      <alignment vertical="top"/>
    </xf>
    <xf numFmtId="0" fontId="5" fillId="0" borderId="0" xfId="0" applyFont="1" applyAlignment="1">
      <alignment horizontal="left" vertical="top"/>
    </xf>
    <xf numFmtId="0" fontId="4" fillId="0" borderId="0" xfId="0" applyFont="1" applyFill="1" applyBorder="1" applyAlignment="1">
      <alignment horizontal="left" vertical="top" wrapText="1"/>
    </xf>
    <xf numFmtId="0" fontId="6" fillId="3" borderId="1" xfId="0" applyFont="1" applyFill="1" applyBorder="1" applyAlignment="1">
      <alignment horizontal="left" vertical="top" wrapText="1"/>
    </xf>
    <xf numFmtId="49" fontId="6" fillId="3" borderId="1" xfId="0" applyNumberFormat="1" applyFont="1" applyFill="1" applyBorder="1" applyAlignment="1">
      <alignment horizontal="left" vertical="top" wrapText="1"/>
    </xf>
    <xf numFmtId="49" fontId="5" fillId="0" borderId="1" xfId="0" applyNumberFormat="1" applyFont="1" applyBorder="1" applyAlignment="1">
      <alignment horizontal="left" vertical="top"/>
    </xf>
    <xf numFmtId="49" fontId="5" fillId="0" borderId="0" xfId="0" applyNumberFormat="1" applyFont="1" applyBorder="1" applyAlignment="1">
      <alignment horizontal="left" vertical="top"/>
    </xf>
    <xf numFmtId="0" fontId="5" fillId="0" borderId="0" xfId="0" applyFont="1" applyBorder="1" applyAlignment="1">
      <alignment horizontal="left" vertical="top"/>
    </xf>
    <xf numFmtId="0" fontId="11" fillId="0" borderId="0" xfId="0" applyFont="1" applyAlignment="1">
      <alignment vertical="top"/>
    </xf>
    <xf numFmtId="0" fontId="10" fillId="0" borderId="0" xfId="0" applyFont="1" applyAlignment="1">
      <alignment vertical="top"/>
    </xf>
    <xf numFmtId="165" fontId="5" fillId="0" borderId="1" xfId="0" applyNumberFormat="1" applyFont="1" applyBorder="1" applyAlignment="1">
      <alignment vertical="top" wrapText="1"/>
    </xf>
    <xf numFmtId="165" fontId="6" fillId="0" borderId="1" xfId="0" applyNumberFormat="1" applyFont="1" applyBorder="1" applyAlignment="1">
      <alignment vertical="top" wrapText="1"/>
    </xf>
    <xf numFmtId="165" fontId="13" fillId="0" borderId="1" xfId="2" quotePrefix="1" applyNumberFormat="1" applyFont="1" applyBorder="1" applyAlignment="1" applyProtection="1">
      <alignment vertical="top" wrapText="1"/>
    </xf>
    <xf numFmtId="165" fontId="5" fillId="0" borderId="25" xfId="0" applyNumberFormat="1" applyFont="1" applyBorder="1" applyAlignment="1">
      <alignment vertical="top" wrapText="1"/>
    </xf>
    <xf numFmtId="165" fontId="13" fillId="0" borderId="1" xfId="2" quotePrefix="1" applyNumberFormat="1" applyFont="1" applyBorder="1" applyAlignment="1" applyProtection="1">
      <alignment vertical="top"/>
    </xf>
    <xf numFmtId="4" fontId="6" fillId="0" borderId="1" xfId="0" applyNumberFormat="1"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horizontal="center" vertical="top"/>
    </xf>
    <xf numFmtId="165" fontId="4" fillId="0" borderId="0" xfId="0" applyNumberFormat="1" applyFont="1" applyFill="1" applyBorder="1" applyAlignment="1">
      <alignment horizontal="right" vertical="top"/>
    </xf>
    <xf numFmtId="2" fontId="4" fillId="0" borderId="0" xfId="0" applyNumberFormat="1" applyFont="1" applyFill="1" applyBorder="1" applyAlignment="1">
      <alignment vertical="top"/>
    </xf>
    <xf numFmtId="4" fontId="15" fillId="0" borderId="0" xfId="0" applyNumberFormat="1" applyFont="1" applyFill="1" applyBorder="1" applyAlignment="1">
      <alignment vertical="top"/>
    </xf>
    <xf numFmtId="0" fontId="6" fillId="0" borderId="0" xfId="0" applyFont="1" applyFill="1" applyBorder="1" applyAlignment="1">
      <alignment vertical="top" wrapText="1"/>
    </xf>
    <xf numFmtId="0" fontId="6" fillId="0" borderId="0" xfId="0" applyFont="1" applyAlignment="1">
      <alignment vertical="top"/>
    </xf>
    <xf numFmtId="0" fontId="4" fillId="0" borderId="0" xfId="0" applyFont="1" applyBorder="1" applyAlignment="1">
      <alignment horizontal="center" vertical="top"/>
    </xf>
    <xf numFmtId="0" fontId="6" fillId="0" borderId="0" xfId="0" applyFont="1" applyBorder="1" applyAlignment="1">
      <alignment horizontal="right" vertical="top"/>
    </xf>
    <xf numFmtId="0" fontId="14" fillId="0" borderId="0" xfId="0" applyFont="1" applyFill="1" applyBorder="1" applyAlignment="1">
      <alignment horizontal="left" vertical="top" wrapText="1"/>
    </xf>
    <xf numFmtId="0" fontId="4" fillId="3" borderId="39" xfId="0" applyFont="1" applyFill="1" applyBorder="1" applyAlignment="1">
      <alignment horizontal="left" vertical="top"/>
    </xf>
    <xf numFmtId="0" fontId="4" fillId="3" borderId="39" xfId="0" applyFont="1" applyFill="1" applyBorder="1" applyAlignment="1">
      <alignment horizontal="center" vertical="top" wrapText="1"/>
    </xf>
    <xf numFmtId="0" fontId="4" fillId="3" borderId="40" xfId="0" applyFont="1" applyFill="1" applyBorder="1" applyAlignment="1">
      <alignment horizontal="center" vertical="top" wrapText="1"/>
    </xf>
    <xf numFmtId="0" fontId="4" fillId="3" borderId="39" xfId="0" applyFont="1" applyFill="1" applyBorder="1" applyAlignment="1">
      <alignment horizontal="center" vertical="top"/>
    </xf>
    <xf numFmtId="0" fontId="6" fillId="0" borderId="41" xfId="0" applyFont="1" applyFill="1" applyBorder="1" applyAlignment="1">
      <alignment horizontal="left" vertical="top"/>
    </xf>
    <xf numFmtId="0" fontId="6" fillId="3" borderId="51" xfId="1" applyFont="1" applyFill="1" applyBorder="1" applyAlignment="1">
      <alignment vertical="top"/>
    </xf>
    <xf numFmtId="0" fontId="6" fillId="3" borderId="51" xfId="0" applyFont="1" applyFill="1" applyBorder="1" applyAlignment="1">
      <alignment horizontal="center" vertical="top"/>
    </xf>
    <xf numFmtId="1" fontId="13" fillId="3" borderId="51" xfId="2" quotePrefix="1" applyNumberFormat="1" applyFont="1" applyFill="1" applyBorder="1" applyAlignment="1" applyProtection="1">
      <alignment vertical="top"/>
    </xf>
    <xf numFmtId="0" fontId="6" fillId="0" borderId="51" xfId="0" applyFont="1" applyBorder="1" applyAlignment="1">
      <alignment vertical="top" wrapText="1"/>
    </xf>
    <xf numFmtId="0" fontId="6" fillId="3" borderId="1" xfId="1" applyFont="1" applyFill="1" applyBorder="1" applyAlignment="1">
      <alignment vertical="top" wrapText="1"/>
    </xf>
    <xf numFmtId="0" fontId="6" fillId="3" borderId="1" xfId="1" applyFont="1" applyFill="1" applyBorder="1" applyAlignment="1">
      <alignment horizontal="center" vertical="top" wrapText="1"/>
    </xf>
    <xf numFmtId="2" fontId="6" fillId="3" borderId="1" xfId="1" applyNumberFormat="1" applyFont="1" applyFill="1" applyBorder="1" applyAlignment="1">
      <alignment horizontal="right" vertical="top" wrapText="1"/>
    </xf>
    <xf numFmtId="166" fontId="6" fillId="0" borderId="1" xfId="0" applyNumberFormat="1" applyFont="1" applyBorder="1" applyAlignment="1">
      <alignment vertical="top" wrapText="1"/>
    </xf>
    <xf numFmtId="0" fontId="4" fillId="3" borderId="1" xfId="0" applyFont="1" applyFill="1" applyBorder="1" applyAlignment="1">
      <alignment vertical="top" wrapText="1"/>
    </xf>
    <xf numFmtId="165" fontId="4" fillId="3" borderId="1" xfId="0" applyNumberFormat="1" applyFont="1" applyFill="1" applyBorder="1" applyAlignment="1">
      <alignment vertical="top"/>
    </xf>
    <xf numFmtId="4" fontId="4" fillId="3" borderId="1" xfId="0" applyNumberFormat="1" applyFont="1" applyFill="1" applyBorder="1" applyAlignment="1">
      <alignment vertical="top"/>
    </xf>
    <xf numFmtId="0" fontId="6" fillId="0" borderId="1" xfId="0" applyFont="1" applyFill="1" applyBorder="1" applyAlignment="1">
      <alignment vertical="top" wrapText="1"/>
    </xf>
    <xf numFmtId="0" fontId="6" fillId="3" borderId="1" xfId="0" applyFont="1" applyFill="1" applyBorder="1" applyAlignment="1">
      <alignment vertical="top"/>
    </xf>
    <xf numFmtId="2" fontId="6" fillId="3" borderId="1" xfId="0" applyNumberFormat="1" applyFont="1" applyFill="1" applyBorder="1" applyAlignment="1">
      <alignment vertical="top"/>
    </xf>
    <xf numFmtId="0" fontId="6" fillId="0" borderId="1" xfId="0" applyFont="1" applyBorder="1" applyAlignment="1">
      <alignment vertical="top" wrapText="1"/>
    </xf>
    <xf numFmtId="165" fontId="6" fillId="3" borderId="1" xfId="0" applyNumberFormat="1" applyFont="1" applyFill="1" applyBorder="1" applyAlignment="1">
      <alignment horizontal="right" vertical="top"/>
    </xf>
    <xf numFmtId="168" fontId="16" fillId="3" borderId="1" xfId="0" applyNumberFormat="1" applyFont="1" applyFill="1" applyBorder="1" applyAlignment="1">
      <alignment vertical="top"/>
    </xf>
    <xf numFmtId="0" fontId="6" fillId="0" borderId="1" xfId="0" applyFont="1" applyBorder="1" applyAlignment="1">
      <alignment vertical="top"/>
    </xf>
    <xf numFmtId="0" fontId="6" fillId="3" borderId="36" xfId="0" applyFont="1" applyFill="1" applyBorder="1" applyAlignment="1">
      <alignment vertical="top" wrapText="1"/>
    </xf>
    <xf numFmtId="0" fontId="6" fillId="3" borderId="37" xfId="0" applyFont="1" applyFill="1" applyBorder="1" applyAlignment="1">
      <alignment horizontal="center" vertical="top"/>
    </xf>
    <xf numFmtId="165" fontId="6" fillId="3" borderId="0" xfId="0" applyNumberFormat="1" applyFont="1" applyFill="1" applyBorder="1" applyAlignment="1">
      <alignment horizontal="right" vertical="top"/>
    </xf>
    <xf numFmtId="2" fontId="6" fillId="3" borderId="37" xfId="0" applyNumberFormat="1" applyFont="1" applyFill="1" applyBorder="1" applyAlignment="1">
      <alignment vertical="top"/>
    </xf>
    <xf numFmtId="4" fontId="15" fillId="0" borderId="6" xfId="0" applyNumberFormat="1" applyFont="1" applyFill="1" applyBorder="1" applyAlignment="1">
      <alignment vertical="top"/>
    </xf>
    <xf numFmtId="0" fontId="4" fillId="3" borderId="38" xfId="0" applyFont="1" applyFill="1" applyBorder="1" applyAlignment="1">
      <alignment vertical="top" wrapText="1"/>
    </xf>
    <xf numFmtId="0" fontId="6" fillId="3" borderId="39" xfId="0" applyFont="1" applyFill="1" applyBorder="1" applyAlignment="1">
      <alignment horizontal="center" vertical="top"/>
    </xf>
    <xf numFmtId="165" fontId="6" fillId="3" borderId="40" xfId="0" applyNumberFormat="1" applyFont="1" applyFill="1" applyBorder="1" applyAlignment="1">
      <alignment horizontal="right" vertical="top"/>
    </xf>
    <xf numFmtId="2" fontId="6" fillId="3" borderId="39" xfId="0" applyNumberFormat="1" applyFont="1" applyFill="1" applyBorder="1" applyAlignment="1">
      <alignment vertical="top"/>
    </xf>
    <xf numFmtId="4" fontId="15" fillId="0" borderId="41" xfId="0" applyNumberFormat="1" applyFont="1" applyFill="1" applyBorder="1" applyAlignment="1">
      <alignment vertical="top"/>
    </xf>
    <xf numFmtId="1" fontId="6" fillId="3" borderId="51" xfId="0" applyNumberFormat="1" applyFont="1" applyFill="1" applyBorder="1" applyAlignment="1">
      <alignment vertical="top"/>
    </xf>
    <xf numFmtId="2" fontId="6" fillId="3" borderId="1" xfId="1" applyNumberFormat="1" applyFont="1" applyFill="1" applyBorder="1" applyAlignment="1">
      <alignment horizontal="center" vertical="top" wrapText="1"/>
    </xf>
    <xf numFmtId="4" fontId="15" fillId="0" borderId="1" xfId="0" applyNumberFormat="1" applyFont="1" applyFill="1" applyBorder="1" applyAlignment="1">
      <alignment vertical="top"/>
    </xf>
    <xf numFmtId="9" fontId="15" fillId="0" borderId="1" xfId="0" applyNumberFormat="1" applyFont="1" applyFill="1" applyBorder="1" applyAlignment="1">
      <alignment vertical="top"/>
    </xf>
    <xf numFmtId="0" fontId="6" fillId="3" borderId="3" xfId="0" applyFont="1" applyFill="1" applyBorder="1" applyAlignment="1">
      <alignment vertical="top" wrapText="1"/>
    </xf>
    <xf numFmtId="0" fontId="6" fillId="3" borderId="3" xfId="0" applyFont="1" applyFill="1" applyBorder="1" applyAlignment="1">
      <alignment horizontal="center" vertical="top"/>
    </xf>
    <xf numFmtId="165" fontId="6" fillId="3" borderId="3" xfId="0" applyNumberFormat="1" applyFont="1" applyFill="1" applyBorder="1" applyAlignment="1">
      <alignment horizontal="right" vertical="top"/>
    </xf>
    <xf numFmtId="2" fontId="6" fillId="3" borderId="3" xfId="0" applyNumberFormat="1" applyFont="1" applyFill="1" applyBorder="1" applyAlignment="1">
      <alignment vertical="top"/>
    </xf>
    <xf numFmtId="0" fontId="6" fillId="0" borderId="3" xfId="0" applyFont="1" applyBorder="1" applyAlignment="1">
      <alignment vertical="top"/>
    </xf>
    <xf numFmtId="0" fontId="4" fillId="3" borderId="52" xfId="0" applyFont="1" applyFill="1" applyBorder="1" applyAlignment="1">
      <alignment vertical="top" wrapText="1"/>
    </xf>
    <xf numFmtId="0" fontId="6" fillId="3" borderId="53" xfId="0" applyFont="1" applyFill="1" applyBorder="1" applyAlignment="1">
      <alignment horizontal="center" vertical="top"/>
    </xf>
    <xf numFmtId="165" fontId="6" fillId="3" borderId="53" xfId="0" applyNumberFormat="1" applyFont="1" applyFill="1" applyBorder="1" applyAlignment="1">
      <alignment horizontal="right" vertical="top"/>
    </xf>
    <xf numFmtId="2" fontId="6" fillId="3" borderId="53" xfId="0" applyNumberFormat="1" applyFont="1" applyFill="1" applyBorder="1" applyAlignment="1">
      <alignment vertical="top"/>
    </xf>
    <xf numFmtId="0" fontId="6" fillId="0" borderId="54" xfId="0" applyFont="1" applyFill="1" applyBorder="1" applyAlignment="1">
      <alignment vertical="top" wrapText="1"/>
    </xf>
    <xf numFmtId="0" fontId="6" fillId="3" borderId="51" xfId="0" applyFont="1" applyFill="1" applyBorder="1" applyAlignment="1">
      <alignment vertical="top" wrapText="1"/>
    </xf>
    <xf numFmtId="2" fontId="6" fillId="3" borderId="51" xfId="0" applyNumberFormat="1" applyFont="1" applyFill="1" applyBorder="1" applyAlignment="1">
      <alignment vertical="top"/>
    </xf>
    <xf numFmtId="0" fontId="6" fillId="0" borderId="51" xfId="0" applyFont="1" applyBorder="1" applyAlignment="1">
      <alignment vertical="top"/>
    </xf>
    <xf numFmtId="0" fontId="6" fillId="0" borderId="3" xfId="0" applyFont="1" applyFill="1" applyBorder="1" applyAlignment="1">
      <alignment vertical="top" wrapText="1"/>
    </xf>
    <xf numFmtId="0" fontId="6" fillId="0" borderId="3" xfId="0" applyFont="1" applyFill="1" applyBorder="1" applyAlignment="1">
      <alignment horizontal="center" vertical="top"/>
    </xf>
    <xf numFmtId="0" fontId="6" fillId="0" borderId="3" xfId="0" applyFont="1" applyBorder="1" applyAlignment="1">
      <alignment vertical="top" wrapText="1"/>
    </xf>
    <xf numFmtId="0" fontId="4" fillId="3" borderId="44" xfId="0" applyFont="1" applyFill="1" applyBorder="1" applyAlignment="1">
      <alignment vertical="top" wrapText="1"/>
    </xf>
    <xf numFmtId="0" fontId="6" fillId="3" borderId="45" xfId="0" applyFont="1" applyFill="1" applyBorder="1" applyAlignment="1">
      <alignment horizontal="center" vertical="top"/>
    </xf>
    <xf numFmtId="2" fontId="5" fillId="0" borderId="45" xfId="0" applyNumberFormat="1" applyFont="1" applyBorder="1" applyAlignment="1">
      <alignment vertical="top"/>
    </xf>
    <xf numFmtId="0" fontId="5" fillId="0" borderId="46" xfId="0" applyFont="1" applyBorder="1" applyAlignment="1">
      <alignment vertical="top"/>
    </xf>
    <xf numFmtId="0" fontId="4" fillId="3" borderId="47" xfId="0" applyFont="1" applyFill="1" applyBorder="1" applyAlignment="1">
      <alignment vertical="top" wrapText="1"/>
    </xf>
    <xf numFmtId="0" fontId="6" fillId="3" borderId="48" xfId="0" applyFont="1" applyFill="1" applyBorder="1" applyAlignment="1">
      <alignment horizontal="center" vertical="top"/>
    </xf>
    <xf numFmtId="2" fontId="5" fillId="0" borderId="48" xfId="0" applyNumberFormat="1" applyFont="1" applyBorder="1" applyAlignment="1">
      <alignment vertical="top"/>
    </xf>
    <xf numFmtId="0" fontId="5" fillId="0" borderId="49" xfId="0" applyFont="1" applyBorder="1" applyAlignment="1">
      <alignment vertical="top"/>
    </xf>
    <xf numFmtId="0" fontId="12" fillId="0" borderId="0" xfId="0" applyFont="1" applyAlignment="1">
      <alignment vertical="top"/>
    </xf>
    <xf numFmtId="0" fontId="4" fillId="0" borderId="0" xfId="1" applyFont="1" applyAlignment="1">
      <alignment vertical="top"/>
    </xf>
    <xf numFmtId="0" fontId="6" fillId="0" borderId="0" xfId="1" applyFont="1" applyAlignment="1">
      <alignment vertical="top"/>
    </xf>
    <xf numFmtId="0" fontId="5" fillId="0" borderId="0" xfId="0" applyFont="1" applyAlignment="1">
      <alignment vertical="top" wrapText="1"/>
    </xf>
    <xf numFmtId="0" fontId="6" fillId="0" borderId="0" xfId="0" applyFont="1" applyBorder="1" applyAlignment="1">
      <alignment horizontal="left" vertical="top" wrapText="1"/>
    </xf>
    <xf numFmtId="0" fontId="7" fillId="0" borderId="1" xfId="0" applyFont="1" applyBorder="1" applyAlignment="1">
      <alignment vertical="top"/>
    </xf>
    <xf numFmtId="0" fontId="7" fillId="0" borderId="0" xfId="0" applyFont="1" applyAlignment="1">
      <alignment horizontal="center" vertical="top"/>
    </xf>
    <xf numFmtId="0" fontId="6" fillId="0" borderId="1" xfId="0" applyFont="1" applyFill="1" applyBorder="1" applyAlignment="1">
      <alignment horizontal="center" vertical="top"/>
    </xf>
    <xf numFmtId="0" fontId="5" fillId="0" borderId="1" xfId="0" applyFont="1" applyFill="1" applyBorder="1" applyAlignment="1">
      <alignment horizontal="center" vertical="top" wrapText="1"/>
    </xf>
    <xf numFmtId="0" fontId="5" fillId="0" borderId="1" xfId="0" applyFont="1" applyFill="1" applyBorder="1" applyAlignment="1">
      <alignment vertical="top"/>
    </xf>
    <xf numFmtId="0" fontId="5" fillId="0" borderId="57" xfId="0" applyFont="1" applyFill="1" applyBorder="1" applyAlignment="1">
      <alignment vertical="top" wrapText="1"/>
    </xf>
    <xf numFmtId="0" fontId="5" fillId="0" borderId="1" xfId="0" applyFont="1" applyFill="1" applyBorder="1" applyAlignment="1">
      <alignment vertical="top" wrapText="1"/>
    </xf>
    <xf numFmtId="0" fontId="4" fillId="0" borderId="1" xfId="0" applyFont="1" applyFill="1" applyBorder="1" applyAlignment="1">
      <alignment horizontal="center" vertical="top"/>
    </xf>
    <xf numFmtId="0" fontId="6" fillId="0" borderId="1" xfId="0" applyFont="1" applyBorder="1" applyAlignment="1">
      <alignment horizontal="left" vertical="top"/>
    </xf>
    <xf numFmtId="0" fontId="4" fillId="0" borderId="51" xfId="0" applyFont="1" applyFill="1" applyBorder="1" applyAlignment="1">
      <alignment horizontal="center" vertical="top"/>
    </xf>
    <xf numFmtId="0" fontId="4" fillId="0" borderId="1" xfId="0" applyFont="1" applyFill="1" applyBorder="1" applyAlignment="1">
      <alignment vertical="top" wrapText="1"/>
    </xf>
    <xf numFmtId="0" fontId="6" fillId="0" borderId="1" xfId="0" applyFont="1" applyFill="1" applyBorder="1" applyAlignment="1">
      <alignment horizontal="left" vertical="top"/>
    </xf>
    <xf numFmtId="0" fontId="6" fillId="0" borderId="1" xfId="1" applyFont="1" applyFill="1" applyBorder="1" applyAlignment="1">
      <alignment horizontal="left" vertical="top" wrapText="1"/>
    </xf>
    <xf numFmtId="2" fontId="4" fillId="0" borderId="1" xfId="0" applyNumberFormat="1" applyFont="1" applyFill="1" applyBorder="1" applyAlignment="1">
      <alignment vertical="top"/>
    </xf>
    <xf numFmtId="0" fontId="4" fillId="0" borderId="1" xfId="1" applyFont="1" applyFill="1" applyBorder="1" applyAlignment="1">
      <alignment horizontal="left" vertical="top" wrapText="1"/>
    </xf>
    <xf numFmtId="2" fontId="4" fillId="0" borderId="1" xfId="0" applyNumberFormat="1" applyFont="1" applyFill="1" applyBorder="1" applyAlignment="1">
      <alignment horizontal="right" vertical="top"/>
    </xf>
    <xf numFmtId="166" fontId="6" fillId="0" borderId="1" xfId="0" applyNumberFormat="1" applyFont="1" applyBorder="1" applyAlignment="1">
      <alignment vertical="top"/>
    </xf>
    <xf numFmtId="0" fontId="18" fillId="0" borderId="1" xfId="0" applyFont="1" applyBorder="1" applyAlignment="1">
      <alignment horizontal="left" vertical="top"/>
    </xf>
    <xf numFmtId="0" fontId="18" fillId="0" borderId="1" xfId="0" applyFont="1" applyFill="1" applyBorder="1" applyAlignment="1">
      <alignment horizontal="center" vertical="top"/>
    </xf>
    <xf numFmtId="2" fontId="18" fillId="0" borderId="1" xfId="0" applyNumberFormat="1" applyFont="1" applyFill="1" applyBorder="1" applyAlignment="1">
      <alignment horizontal="right" vertical="top"/>
    </xf>
    <xf numFmtId="166" fontId="18" fillId="0" borderId="1" xfId="0" applyNumberFormat="1" applyFont="1" applyBorder="1" applyAlignment="1">
      <alignment vertical="top"/>
    </xf>
    <xf numFmtId="166" fontId="4" fillId="0" borderId="1" xfId="0" applyNumberFormat="1" applyFont="1" applyBorder="1" applyAlignment="1">
      <alignment vertical="top"/>
    </xf>
    <xf numFmtId="9" fontId="4" fillId="0" borderId="1" xfId="0" applyNumberFormat="1" applyFont="1" applyFill="1" applyBorder="1" applyAlignment="1">
      <alignment vertical="top"/>
    </xf>
    <xf numFmtId="2" fontId="6" fillId="0" borderId="1" xfId="2" applyNumberFormat="1" applyFont="1" applyBorder="1" applyAlignment="1" applyProtection="1">
      <alignment vertical="top"/>
    </xf>
    <xf numFmtId="0" fontId="4" fillId="0" borderId="51" xfId="0" applyFont="1" applyFill="1" applyBorder="1" applyAlignment="1">
      <alignment horizontal="left" vertical="top"/>
    </xf>
    <xf numFmtId="2" fontId="4" fillId="0" borderId="51" xfId="0" applyNumberFormat="1" applyFont="1" applyFill="1" applyBorder="1" applyAlignment="1">
      <alignment vertical="top"/>
    </xf>
    <xf numFmtId="0" fontId="4" fillId="3" borderId="38" xfId="0" applyFont="1" applyFill="1" applyBorder="1" applyAlignment="1">
      <alignment horizontal="center" vertical="top"/>
    </xf>
    <xf numFmtId="0" fontId="4" fillId="3" borderId="41" xfId="0" applyFont="1" applyFill="1" applyBorder="1" applyAlignment="1">
      <alignment horizontal="center" vertical="top"/>
    </xf>
    <xf numFmtId="0" fontId="20" fillId="0" borderId="0" xfId="0" applyFont="1"/>
    <xf numFmtId="0" fontId="21" fillId="0" borderId="0" xfId="0" applyFont="1" applyBorder="1" applyAlignment="1">
      <alignment horizontal="center"/>
    </xf>
    <xf numFmtId="0" fontId="22" fillId="0" borderId="0" xfId="0" applyFont="1" applyBorder="1" applyAlignment="1">
      <alignment horizontal="right"/>
    </xf>
    <xf numFmtId="0" fontId="24" fillId="0" borderId="12" xfId="0" applyFont="1" applyFill="1" applyBorder="1" applyAlignment="1">
      <alignment horizontal="left" wrapText="1"/>
    </xf>
    <xf numFmtId="0" fontId="29" fillId="0" borderId="12" xfId="0" applyFont="1" applyFill="1" applyBorder="1" applyAlignment="1">
      <alignment horizontal="left" vertical="top" wrapText="1"/>
    </xf>
    <xf numFmtId="0" fontId="22" fillId="0" borderId="12" xfId="0" applyFont="1" applyFill="1" applyBorder="1" applyAlignment="1">
      <alignment horizontal="center" vertical="top"/>
    </xf>
    <xf numFmtId="0" fontId="28" fillId="0" borderId="12" xfId="0" applyFont="1" applyBorder="1" applyAlignment="1">
      <alignment vertical="top" wrapText="1"/>
    </xf>
    <xf numFmtId="0" fontId="27" fillId="0" borderId="11" xfId="0" applyFont="1" applyFill="1" applyBorder="1" applyAlignment="1">
      <alignment horizontal="left" vertical="top" wrapText="1"/>
    </xf>
    <xf numFmtId="0" fontId="22" fillId="0" borderId="11" xfId="0" applyFont="1" applyFill="1" applyBorder="1" applyAlignment="1">
      <alignment horizontal="left" vertical="top" wrapText="1"/>
    </xf>
    <xf numFmtId="0" fontId="22" fillId="0" borderId="11" xfId="0" applyFont="1" applyBorder="1" applyAlignment="1">
      <alignment horizontal="left" vertical="top" wrapText="1"/>
    </xf>
    <xf numFmtId="0" fontId="33" fillId="0" borderId="11" xfId="0" applyFont="1" applyFill="1" applyBorder="1" applyAlignment="1">
      <alignment horizontal="left" vertical="top"/>
    </xf>
    <xf numFmtId="0" fontId="20" fillId="0" borderId="0" xfId="0" applyFont="1" applyAlignment="1">
      <alignment vertical="top"/>
    </xf>
    <xf numFmtId="0" fontId="21" fillId="0" borderId="0" xfId="0" applyFont="1" applyBorder="1" applyAlignment="1">
      <alignment horizontal="center" vertical="top"/>
    </xf>
    <xf numFmtId="0" fontId="22" fillId="0" borderId="0" xfId="0" applyFont="1" applyBorder="1" applyAlignment="1">
      <alignment horizontal="right" vertical="top"/>
    </xf>
    <xf numFmtId="0" fontId="26" fillId="0" borderId="8" xfId="0" applyFont="1" applyBorder="1" applyAlignment="1">
      <alignment vertical="top"/>
    </xf>
    <xf numFmtId="2" fontId="23" fillId="0" borderId="12" xfId="0" applyNumberFormat="1" applyFont="1" applyFill="1" applyBorder="1" applyAlignment="1">
      <alignment horizontal="right" vertical="top"/>
    </xf>
    <xf numFmtId="0" fontId="27" fillId="0" borderId="11" xfId="0" applyFont="1" applyFill="1" applyBorder="1" applyAlignment="1">
      <alignment horizontal="left" vertical="top"/>
    </xf>
    <xf numFmtId="0" fontId="22" fillId="0" borderId="0" xfId="0" applyFont="1" applyAlignment="1">
      <alignment vertical="top"/>
    </xf>
    <xf numFmtId="0" fontId="22" fillId="0" borderId="0" xfId="0" applyFont="1" applyAlignment="1">
      <alignment horizontal="center" vertical="top"/>
    </xf>
    <xf numFmtId="0" fontId="22" fillId="0" borderId="0" xfId="0" applyFont="1" applyBorder="1" applyAlignment="1">
      <alignment vertical="top"/>
    </xf>
    <xf numFmtId="0" fontId="22" fillId="0" borderId="0" xfId="0" applyFont="1" applyAlignment="1">
      <alignment horizontal="left" vertical="top"/>
    </xf>
    <xf numFmtId="0" fontId="28" fillId="0" borderId="0" xfId="0" applyFont="1" applyAlignment="1">
      <alignment horizontal="left" vertical="top"/>
    </xf>
    <xf numFmtId="0" fontId="20" fillId="0" borderId="0" xfId="0" applyFont="1" applyAlignment="1">
      <alignment horizontal="center" vertical="top"/>
    </xf>
    <xf numFmtId="0" fontId="20" fillId="0" borderId="0" xfId="0" applyFont="1" applyBorder="1" applyAlignment="1">
      <alignment vertical="top"/>
    </xf>
    <xf numFmtId="0" fontId="20" fillId="0" borderId="0" xfId="0" applyFont="1" applyBorder="1" applyAlignment="1">
      <alignment horizontal="center" vertical="top"/>
    </xf>
    <xf numFmtId="0" fontId="22" fillId="0" borderId="0" xfId="0" applyFont="1" applyAlignment="1">
      <alignment horizontal="right" vertical="top"/>
    </xf>
    <xf numFmtId="0" fontId="22" fillId="0" borderId="7" xfId="0" applyFont="1" applyBorder="1" applyAlignment="1">
      <alignment vertical="top" wrapText="1"/>
    </xf>
    <xf numFmtId="0" fontId="22" fillId="0" borderId="8" xfId="0" applyFont="1" applyBorder="1" applyAlignment="1">
      <alignment horizontal="center" vertical="top"/>
    </xf>
    <xf numFmtId="0" fontId="22" fillId="0" borderId="8" xfId="0" applyFont="1" applyBorder="1" applyAlignment="1">
      <alignment vertical="top"/>
    </xf>
    <xf numFmtId="0" fontId="25" fillId="0" borderId="8" xfId="0" applyFont="1" applyFill="1" applyBorder="1" applyAlignment="1">
      <alignment horizontal="center" vertical="top"/>
    </xf>
    <xf numFmtId="0" fontId="22" fillId="0" borderId="12" xfId="0" applyFont="1" applyBorder="1" applyAlignment="1">
      <alignment horizontal="center" vertical="top"/>
    </xf>
    <xf numFmtId="0" fontId="22" fillId="0" borderId="12" xfId="0" applyFont="1" applyBorder="1" applyAlignment="1">
      <alignment vertical="top"/>
    </xf>
    <xf numFmtId="0" fontId="28" fillId="0" borderId="14" xfId="0" applyFont="1" applyBorder="1" applyAlignment="1">
      <alignment vertical="top" wrapText="1"/>
    </xf>
    <xf numFmtId="0" fontId="22" fillId="0" borderId="11" xfId="0" applyFont="1" applyBorder="1" applyAlignment="1">
      <alignment vertical="top" wrapText="1"/>
    </xf>
    <xf numFmtId="2" fontId="22" fillId="0" borderId="12" xfId="0" applyNumberFormat="1" applyFont="1" applyBorder="1" applyAlignment="1">
      <alignment vertical="top"/>
    </xf>
    <xf numFmtId="0" fontId="30" fillId="0" borderId="11" xfId="0" applyFont="1" applyFill="1" applyBorder="1" applyAlignment="1">
      <alignment vertical="top" wrapText="1"/>
    </xf>
    <xf numFmtId="0" fontId="23" fillId="0" borderId="12" xfId="0" applyFont="1" applyBorder="1" applyAlignment="1">
      <alignment horizontal="center" vertical="top"/>
    </xf>
    <xf numFmtId="0" fontId="20" fillId="0" borderId="12" xfId="0" applyFont="1" applyBorder="1" applyAlignment="1">
      <alignment vertical="top"/>
    </xf>
    <xf numFmtId="0" fontId="30" fillId="0" borderId="15" xfId="0" applyFont="1" applyFill="1" applyBorder="1" applyAlignment="1">
      <alignment vertical="top" wrapText="1"/>
    </xf>
    <xf numFmtId="0" fontId="23" fillId="0" borderId="17" xfId="0" applyFont="1" applyBorder="1" applyAlignment="1">
      <alignment horizontal="center" vertical="top"/>
    </xf>
    <xf numFmtId="0" fontId="28" fillId="0" borderId="17" xfId="0" applyFont="1" applyBorder="1" applyAlignment="1">
      <alignment vertical="top" wrapText="1"/>
    </xf>
    <xf numFmtId="0" fontId="23" fillId="0" borderId="7" xfId="0" applyFont="1" applyBorder="1" applyAlignment="1">
      <alignment vertical="top"/>
    </xf>
    <xf numFmtId="2" fontId="23" fillId="0" borderId="8" xfId="0" applyNumberFormat="1" applyFont="1" applyBorder="1" applyAlignment="1">
      <alignment vertical="top"/>
    </xf>
    <xf numFmtId="0" fontId="28" fillId="0" borderId="10" xfId="0" applyFont="1" applyBorder="1" applyAlignment="1">
      <alignment vertical="top"/>
    </xf>
    <xf numFmtId="0" fontId="28" fillId="0" borderId="14" xfId="0" applyFont="1" applyFill="1" applyBorder="1" applyAlignment="1">
      <alignment vertical="top"/>
    </xf>
    <xf numFmtId="2" fontId="28" fillId="0" borderId="14" xfId="0" applyNumberFormat="1" applyFont="1" applyFill="1" applyBorder="1" applyAlignment="1">
      <alignment horizontal="left" vertical="top"/>
    </xf>
    <xf numFmtId="0" fontId="23" fillId="0" borderId="11" xfId="0" applyFont="1" applyFill="1" applyBorder="1" applyAlignment="1">
      <alignment horizontal="left" vertical="top" wrapText="1"/>
    </xf>
    <xf numFmtId="0" fontId="23" fillId="0" borderId="12" xfId="0" applyFont="1" applyFill="1" applyBorder="1" applyAlignment="1">
      <alignment horizontal="center" vertical="top"/>
    </xf>
    <xf numFmtId="0" fontId="23" fillId="0" borderId="15" xfId="0" applyFont="1" applyFill="1" applyBorder="1" applyAlignment="1">
      <alignment horizontal="left" vertical="top" wrapText="1"/>
    </xf>
    <xf numFmtId="0" fontId="23" fillId="0" borderId="5" xfId="0" applyFont="1" applyFill="1" applyBorder="1" applyAlignment="1">
      <alignment horizontal="center" vertical="top"/>
    </xf>
    <xf numFmtId="0" fontId="28" fillId="0" borderId="16" xfId="0" applyFont="1" applyFill="1" applyBorder="1" applyAlignment="1">
      <alignment vertical="top" wrapText="1"/>
    </xf>
    <xf numFmtId="0" fontId="0" fillId="0" borderId="0" xfId="0" applyAlignment="1">
      <alignment vertical="top"/>
    </xf>
    <xf numFmtId="0" fontId="23" fillId="3" borderId="38" xfId="0" applyFont="1" applyFill="1" applyBorder="1" applyAlignment="1">
      <alignment horizontal="center" vertical="top"/>
    </xf>
    <xf numFmtId="0" fontId="25" fillId="3" borderId="39" xfId="0" applyFont="1" applyFill="1" applyBorder="1" applyAlignment="1">
      <alignment horizontal="center" vertical="top"/>
    </xf>
    <xf numFmtId="0" fontId="33" fillId="0" borderId="42" xfId="0" applyFont="1" applyFill="1" applyBorder="1" applyAlignment="1">
      <alignment horizontal="left" vertical="top" wrapText="1"/>
    </xf>
    <xf numFmtId="0" fontId="33" fillId="0" borderId="17" xfId="0" applyFont="1" applyFill="1" applyBorder="1" applyAlignment="1">
      <alignment horizontal="left" vertical="top" wrapText="1"/>
    </xf>
    <xf numFmtId="0" fontId="33" fillId="0" borderId="0" xfId="0" applyFont="1" applyFill="1" applyBorder="1" applyAlignment="1">
      <alignment horizontal="left" vertical="top" wrapText="1"/>
    </xf>
    <xf numFmtId="0" fontId="26" fillId="0" borderId="0" xfId="0" applyFont="1" applyFill="1" applyBorder="1" applyAlignment="1">
      <alignment horizontal="right" vertical="top"/>
    </xf>
    <xf numFmtId="2" fontId="22" fillId="0" borderId="0" xfId="0" applyNumberFormat="1" applyFont="1" applyFill="1" applyBorder="1" applyAlignment="1">
      <alignment horizontal="right" vertical="top"/>
    </xf>
    <xf numFmtId="0" fontId="28" fillId="0" borderId="0" xfId="0" applyFont="1" applyBorder="1" applyAlignment="1">
      <alignment vertical="top" wrapText="1"/>
    </xf>
    <xf numFmtId="0" fontId="28" fillId="0" borderId="0" xfId="0" applyFont="1" applyAlignment="1">
      <alignment vertical="top"/>
    </xf>
    <xf numFmtId="0" fontId="28" fillId="0" borderId="0" xfId="0" applyFont="1" applyAlignment="1">
      <alignment horizontal="center" vertical="top"/>
    </xf>
    <xf numFmtId="0" fontId="28" fillId="0" borderId="0" xfId="0" applyFont="1" applyBorder="1" applyAlignment="1">
      <alignment vertical="top"/>
    </xf>
    <xf numFmtId="2" fontId="23" fillId="0" borderId="39" xfId="3" applyNumberFormat="1" applyFont="1" applyBorder="1" applyAlignment="1">
      <alignment horizontal="center"/>
    </xf>
    <xf numFmtId="0" fontId="30" fillId="0" borderId="8" xfId="0" applyFont="1" applyFill="1" applyBorder="1" applyAlignment="1">
      <alignment horizontal="left" vertical="top" wrapText="1"/>
    </xf>
    <xf numFmtId="2" fontId="26" fillId="0" borderId="10" xfId="0" applyNumberFormat="1" applyFont="1" applyFill="1" applyBorder="1" applyAlignment="1">
      <alignment horizontal="right" vertical="top"/>
    </xf>
    <xf numFmtId="0" fontId="25" fillId="0" borderId="4" xfId="0" applyFont="1" applyBorder="1" applyAlignment="1">
      <alignment vertical="top"/>
    </xf>
    <xf numFmtId="0" fontId="22" fillId="0" borderId="42" xfId="0" applyFont="1" applyBorder="1" applyAlignment="1">
      <alignment vertical="top"/>
    </xf>
    <xf numFmtId="2" fontId="22" fillId="0" borderId="42" xfId="0" applyNumberFormat="1" applyFont="1" applyFill="1" applyBorder="1" applyAlignment="1">
      <alignment horizontal="right" vertical="top"/>
    </xf>
    <xf numFmtId="0" fontId="22" fillId="0" borderId="17" xfId="0" applyFont="1" applyBorder="1" applyAlignment="1">
      <alignment vertical="top"/>
    </xf>
    <xf numFmtId="2" fontId="22" fillId="0" borderId="17" xfId="0" applyNumberFormat="1" applyFont="1" applyFill="1" applyBorder="1" applyAlignment="1">
      <alignment horizontal="right" vertical="top"/>
    </xf>
    <xf numFmtId="0" fontId="30" fillId="4" borderId="45" xfId="0" applyFont="1" applyFill="1" applyBorder="1" applyAlignment="1">
      <alignment horizontal="center" vertical="top" wrapText="1"/>
    </xf>
    <xf numFmtId="0" fontId="26" fillId="4" borderId="46" xfId="3" applyFont="1" applyFill="1" applyBorder="1" applyAlignment="1">
      <alignment horizontal="center" vertical="top" wrapText="1"/>
    </xf>
    <xf numFmtId="2" fontId="33" fillId="0" borderId="3" xfId="0" applyNumberFormat="1" applyFont="1" applyFill="1" applyBorder="1" applyAlignment="1">
      <alignment horizontal="center" vertical="top"/>
    </xf>
    <xf numFmtId="169" fontId="22" fillId="0" borderId="3" xfId="3" applyNumberFormat="1" applyFont="1" applyFill="1" applyBorder="1" applyAlignment="1">
      <alignment horizontal="center" vertical="top"/>
    </xf>
    <xf numFmtId="0" fontId="22" fillId="0" borderId="60" xfId="3" applyNumberFormat="1" applyFont="1" applyFill="1" applyBorder="1" applyAlignment="1">
      <alignment horizontal="center" vertical="top"/>
    </xf>
    <xf numFmtId="0" fontId="26" fillId="0" borderId="26" xfId="3" applyFont="1" applyBorder="1" applyAlignment="1">
      <alignment horizontal="center" vertical="top"/>
    </xf>
    <xf numFmtId="0" fontId="30" fillId="0" borderId="4" xfId="0" applyFont="1" applyBorder="1" applyAlignment="1">
      <alignment horizontal="center" vertical="top" wrapText="1"/>
    </xf>
    <xf numFmtId="0" fontId="26" fillId="0" borderId="4" xfId="3" applyFont="1" applyBorder="1" applyAlignment="1">
      <alignment horizontal="center" vertical="top" wrapText="1"/>
    </xf>
    <xf numFmtId="0" fontId="26" fillId="0" borderId="35" xfId="3" applyFont="1" applyBorder="1" applyAlignment="1">
      <alignment horizontal="center" vertical="top" wrapText="1"/>
    </xf>
    <xf numFmtId="0" fontId="26" fillId="4" borderId="26" xfId="3" applyFont="1" applyFill="1" applyBorder="1" applyAlignment="1">
      <alignment horizontal="center" vertical="top"/>
    </xf>
    <xf numFmtId="0" fontId="30" fillId="4" borderId="4" xfId="0" applyFont="1" applyFill="1" applyBorder="1" applyAlignment="1">
      <alignment horizontal="center" vertical="top" wrapText="1"/>
    </xf>
    <xf numFmtId="0" fontId="26" fillId="4" borderId="4" xfId="3" applyFont="1" applyFill="1" applyBorder="1" applyAlignment="1">
      <alignment horizontal="center" vertical="top" wrapText="1"/>
    </xf>
    <xf numFmtId="0" fontId="26" fillId="4" borderId="35" xfId="3" applyFont="1" applyFill="1" applyBorder="1" applyAlignment="1">
      <alignment horizontal="center" vertical="top" wrapText="1"/>
    </xf>
    <xf numFmtId="0" fontId="26" fillId="4" borderId="45" xfId="3" applyFont="1" applyFill="1" applyBorder="1" applyAlignment="1">
      <alignment horizontal="center" vertical="top" wrapText="1"/>
    </xf>
    <xf numFmtId="0" fontId="26" fillId="0" borderId="28" xfId="3" applyFont="1" applyBorder="1" applyAlignment="1">
      <alignment vertical="top"/>
    </xf>
    <xf numFmtId="0" fontId="22" fillId="0" borderId="0" xfId="0" applyFont="1" applyAlignment="1">
      <alignment horizontal="right"/>
    </xf>
    <xf numFmtId="0" fontId="24" fillId="0" borderId="11" xfId="0" applyFont="1" applyFill="1" applyBorder="1" applyAlignment="1">
      <alignment horizontal="left" vertical="top"/>
    </xf>
    <xf numFmtId="0" fontId="24" fillId="0" borderId="11" xfId="0" applyFont="1" applyFill="1" applyBorder="1" applyAlignment="1">
      <alignment horizontal="center" vertical="top"/>
    </xf>
    <xf numFmtId="0" fontId="27" fillId="0" borderId="12" xfId="0" applyFont="1" applyFill="1" applyBorder="1" applyAlignment="1">
      <alignment horizontal="left" vertical="top"/>
    </xf>
    <xf numFmtId="2" fontId="22" fillId="0" borderId="11" xfId="0" applyNumberFormat="1" applyFont="1" applyFill="1" applyBorder="1" applyAlignment="1">
      <alignment horizontal="right" vertical="top"/>
    </xf>
    <xf numFmtId="2" fontId="22" fillId="0" borderId="13" xfId="0" applyNumberFormat="1" applyFont="1" applyBorder="1" applyAlignment="1">
      <alignment horizontal="right" vertical="top"/>
    </xf>
    <xf numFmtId="2" fontId="22" fillId="0" borderId="12" xfId="0" applyNumberFormat="1" applyFont="1" applyBorder="1" applyAlignment="1">
      <alignment horizontal="right" vertical="top"/>
    </xf>
    <xf numFmtId="0" fontId="27" fillId="0" borderId="12" xfId="0" applyFont="1" applyFill="1" applyBorder="1" applyAlignment="1">
      <alignment horizontal="left" vertical="top" wrapText="1"/>
    </xf>
    <xf numFmtId="0" fontId="27" fillId="0" borderId="12" xfId="0" applyFont="1" applyFill="1" applyBorder="1" applyAlignment="1">
      <alignment horizontal="left" vertical="top" wrapText="1" shrinkToFit="1"/>
    </xf>
    <xf numFmtId="0" fontId="29" fillId="0" borderId="12" xfId="0" applyFont="1" applyBorder="1" applyAlignment="1">
      <alignment horizontal="left" vertical="top" wrapText="1"/>
    </xf>
    <xf numFmtId="2" fontId="22" fillId="0" borderId="13" xfId="0" applyNumberFormat="1" applyFont="1" applyBorder="1" applyAlignment="1">
      <alignment vertical="top"/>
    </xf>
    <xf numFmtId="0" fontId="22" fillId="0" borderId="13" xfId="0" applyFont="1" applyBorder="1" applyAlignment="1">
      <alignment vertical="top"/>
    </xf>
    <xf numFmtId="9" fontId="22" fillId="0" borderId="12" xfId="0" applyNumberFormat="1" applyFont="1" applyBorder="1" applyAlignment="1">
      <alignment horizontal="right" vertical="top"/>
    </xf>
    <xf numFmtId="9" fontId="22" fillId="0" borderId="13" xfId="0" applyNumberFormat="1" applyFont="1" applyBorder="1" applyAlignment="1">
      <alignment horizontal="right" vertical="top"/>
    </xf>
    <xf numFmtId="0" fontId="24" fillId="3" borderId="7" xfId="0" applyFont="1" applyFill="1" applyBorder="1" applyAlignment="1">
      <alignment vertical="top"/>
    </xf>
    <xf numFmtId="0" fontId="24" fillId="3" borderId="7" xfId="0" applyFont="1" applyFill="1" applyBorder="1" applyAlignment="1">
      <alignment horizontal="center" vertical="top"/>
    </xf>
    <xf numFmtId="2" fontId="23" fillId="0" borderId="5" xfId="3" applyNumberFormat="1" applyFont="1" applyBorder="1" applyAlignment="1">
      <alignment horizontal="center"/>
    </xf>
    <xf numFmtId="0" fontId="20" fillId="0" borderId="0" xfId="0" applyFont="1" applyAlignment="1">
      <alignment horizontal="center"/>
    </xf>
    <xf numFmtId="0" fontId="22" fillId="0" borderId="27" xfId="0" applyFont="1" applyFill="1" applyBorder="1" applyAlignment="1">
      <alignment vertical="top"/>
    </xf>
    <xf numFmtId="0" fontId="22" fillId="0" borderId="27" xfId="0" applyFont="1" applyFill="1" applyBorder="1" applyAlignment="1">
      <alignment horizontal="center" vertical="top"/>
    </xf>
    <xf numFmtId="2" fontId="22" fillId="0" borderId="27" xfId="0" applyNumberFormat="1" applyFont="1" applyFill="1" applyBorder="1" applyAlignment="1">
      <alignment horizontal="center" vertical="top"/>
    </xf>
    <xf numFmtId="2" fontId="28" fillId="0" borderId="27" xfId="0" applyNumberFormat="1" applyFont="1" applyFill="1" applyBorder="1" applyAlignment="1">
      <alignment vertical="top"/>
    </xf>
    <xf numFmtId="0" fontId="23" fillId="0" borderId="39" xfId="0" applyFont="1" applyBorder="1" applyAlignment="1">
      <alignment vertical="top"/>
    </xf>
    <xf numFmtId="0" fontId="23" fillId="0" borderId="38" xfId="0" applyFont="1" applyBorder="1" applyAlignment="1">
      <alignment horizontal="center" vertical="top" wrapText="1"/>
    </xf>
    <xf numFmtId="0" fontId="23" fillId="0" borderId="39" xfId="0" applyFont="1" applyBorder="1" applyAlignment="1">
      <alignment horizontal="center" vertical="top" wrapText="1"/>
    </xf>
    <xf numFmtId="0" fontId="23" fillId="0" borderId="41" xfId="0" applyFont="1" applyBorder="1" applyAlignment="1">
      <alignment horizontal="center" vertical="top" wrapText="1"/>
    </xf>
    <xf numFmtId="2" fontId="28" fillId="0" borderId="0" xfId="0" applyNumberFormat="1" applyFont="1" applyFill="1" applyBorder="1" applyAlignment="1">
      <alignment vertical="top"/>
    </xf>
    <xf numFmtId="0" fontId="22" fillId="0" borderId="26" xfId="0" applyFont="1" applyBorder="1" applyAlignment="1">
      <alignment vertical="top"/>
    </xf>
    <xf numFmtId="0" fontId="22" fillId="0" borderId="26" xfId="0" applyFont="1" applyBorder="1" applyAlignment="1">
      <alignment horizontal="center" vertical="top"/>
    </xf>
    <xf numFmtId="0" fontId="22" fillId="0" borderId="4" xfId="0" applyFont="1" applyBorder="1" applyAlignment="1">
      <alignment vertical="top"/>
    </xf>
    <xf numFmtId="0" fontId="22" fillId="0" borderId="35" xfId="0" applyFont="1" applyBorder="1" applyAlignment="1">
      <alignment vertical="top"/>
    </xf>
    <xf numFmtId="0" fontId="22" fillId="0" borderId="37" xfId="0" applyFont="1" applyBorder="1" applyAlignment="1">
      <alignment horizontal="center" vertical="top"/>
    </xf>
    <xf numFmtId="2" fontId="22" fillId="0" borderId="36" xfId="0" applyNumberFormat="1" applyFont="1" applyBorder="1" applyAlignment="1">
      <alignment horizontal="center" vertical="top"/>
    </xf>
    <xf numFmtId="2" fontId="22" fillId="0" borderId="37" xfId="0" applyNumberFormat="1" applyFont="1" applyBorder="1" applyAlignment="1">
      <alignment horizontal="center" vertical="top"/>
    </xf>
    <xf numFmtId="2" fontId="22" fillId="0" borderId="6" xfId="0" applyNumberFormat="1" applyFont="1" applyBorder="1" applyAlignment="1">
      <alignment horizontal="center" vertical="top"/>
    </xf>
    <xf numFmtId="0" fontId="22" fillId="0" borderId="37" xfId="0" applyFont="1" applyFill="1" applyBorder="1" applyAlignment="1">
      <alignment horizontal="center" vertical="top"/>
    </xf>
    <xf numFmtId="0" fontId="22" fillId="0" borderId="5" xfId="0" applyFont="1" applyBorder="1" applyAlignment="1">
      <alignment horizontal="center" vertical="top"/>
    </xf>
    <xf numFmtId="2" fontId="22" fillId="0" borderId="28" xfId="0" applyNumberFormat="1" applyFont="1" applyBorder="1" applyAlignment="1">
      <alignment horizontal="center" vertical="top"/>
    </xf>
    <xf numFmtId="2" fontId="22" fillId="0" borderId="5" xfId="0" applyNumberFormat="1" applyFont="1" applyBorder="1" applyAlignment="1">
      <alignment horizontal="center" vertical="top"/>
    </xf>
    <xf numFmtId="2" fontId="22" fillId="0" borderId="50" xfId="0" applyNumberFormat="1" applyFont="1" applyBorder="1" applyAlignment="1">
      <alignment horizontal="center" vertical="top"/>
    </xf>
    <xf numFmtId="0" fontId="5" fillId="0" borderId="0" xfId="0" applyFont="1" applyBorder="1" applyAlignment="1">
      <alignment vertical="top" wrapText="1"/>
    </xf>
    <xf numFmtId="0" fontId="5" fillId="0" borderId="1" xfId="0" applyFont="1" applyBorder="1" applyAlignment="1">
      <alignment horizontal="center" vertical="top" wrapText="1"/>
    </xf>
    <xf numFmtId="0" fontId="14" fillId="0" borderId="0" xfId="0" applyFont="1" applyFill="1" applyBorder="1" applyAlignment="1">
      <alignment horizontal="center" vertical="top" wrapText="1"/>
    </xf>
    <xf numFmtId="0" fontId="4" fillId="5" borderId="1" xfId="0" applyFont="1" applyFill="1" applyBorder="1" applyAlignment="1">
      <alignment horizontal="right" vertical="top"/>
    </xf>
    <xf numFmtId="0" fontId="5" fillId="5" borderId="1" xfId="0" applyFont="1" applyFill="1" applyBorder="1" applyAlignment="1">
      <alignment vertical="top"/>
    </xf>
    <xf numFmtId="165" fontId="7" fillId="0" borderId="1" xfId="0" applyNumberFormat="1" applyFont="1" applyBorder="1" applyAlignment="1">
      <alignment horizontal="center" vertical="top"/>
    </xf>
    <xf numFmtId="165" fontId="7" fillId="0" borderId="1" xfId="0" applyNumberFormat="1" applyFont="1" applyBorder="1" applyAlignment="1">
      <alignment vertical="top"/>
    </xf>
    <xf numFmtId="0" fontId="36" fillId="0" borderId="1" xfId="0" applyFont="1" applyBorder="1" applyAlignment="1">
      <alignment horizontal="center" vertical="top" wrapText="1"/>
    </xf>
    <xf numFmtId="0" fontId="12" fillId="0" borderId="1" xfId="0" applyFont="1" applyBorder="1" applyAlignment="1">
      <alignment vertical="top" wrapText="1"/>
    </xf>
    <xf numFmtId="165" fontId="12" fillId="0" borderId="1" xfId="0" applyNumberFormat="1" applyFont="1" applyBorder="1" applyAlignment="1">
      <alignment vertical="top" wrapText="1"/>
    </xf>
    <xf numFmtId="165" fontId="38" fillId="0" borderId="1" xfId="2" quotePrefix="1" applyNumberFormat="1" applyFont="1" applyBorder="1" applyAlignment="1" applyProtection="1">
      <alignment vertical="top"/>
    </xf>
    <xf numFmtId="165" fontId="38" fillId="0" borderId="1" xfId="0" applyNumberFormat="1" applyFont="1" applyBorder="1" applyAlignment="1">
      <alignment vertical="top" wrapText="1"/>
    </xf>
    <xf numFmtId="0" fontId="12" fillId="5" borderId="1" xfId="0" applyFont="1" applyFill="1" applyBorder="1" applyAlignment="1">
      <alignment vertical="top" wrapText="1"/>
    </xf>
    <xf numFmtId="165" fontId="39" fillId="0" borderId="1" xfId="2" quotePrefix="1" applyNumberFormat="1" applyFont="1" applyBorder="1" applyAlignment="1" applyProtection="1">
      <alignment vertical="top" wrapText="1"/>
    </xf>
    <xf numFmtId="0" fontId="40" fillId="0" borderId="1" xfId="2" applyFont="1" applyBorder="1" applyAlignment="1" applyProtection="1">
      <alignment vertical="top" wrapText="1"/>
    </xf>
    <xf numFmtId="165" fontId="12" fillId="0" borderId="25" xfId="0" applyNumberFormat="1" applyFont="1" applyBorder="1" applyAlignment="1">
      <alignment vertical="top" wrapText="1"/>
    </xf>
    <xf numFmtId="0" fontId="38" fillId="0" borderId="7" xfId="1" applyFont="1" applyFill="1" applyBorder="1" applyAlignment="1">
      <alignment vertical="top"/>
    </xf>
    <xf numFmtId="0" fontId="38" fillId="0" borderId="8" xfId="0" applyFont="1" applyBorder="1" applyAlignment="1">
      <alignment horizontal="center" vertical="top"/>
    </xf>
    <xf numFmtId="1" fontId="39" fillId="0" borderId="9" xfId="2" quotePrefix="1" applyNumberFormat="1" applyFont="1" applyFill="1" applyBorder="1" applyAlignment="1" applyProtection="1">
      <alignment vertical="top"/>
    </xf>
    <xf numFmtId="1" fontId="39" fillId="0" borderId="8" xfId="2" quotePrefix="1" applyNumberFormat="1" applyFont="1" applyFill="1" applyBorder="1" applyAlignment="1" applyProtection="1">
      <alignment vertical="top"/>
    </xf>
    <xf numFmtId="0" fontId="38" fillId="0" borderId="10" xfId="0" applyFont="1" applyBorder="1" applyAlignment="1">
      <alignment vertical="top" wrapText="1"/>
    </xf>
    <xf numFmtId="0" fontId="38" fillId="0" borderId="11" xfId="1" applyFont="1" applyFill="1" applyBorder="1" applyAlignment="1">
      <alignment vertical="top" wrapText="1"/>
    </xf>
    <xf numFmtId="0" fontId="38" fillId="0" borderId="12" xfId="1" applyFont="1" applyFill="1" applyBorder="1" applyAlignment="1">
      <alignment horizontal="center" vertical="top" wrapText="1"/>
    </xf>
    <xf numFmtId="166" fontId="38" fillId="0" borderId="12" xfId="1" applyNumberFormat="1" applyFont="1" applyFill="1" applyBorder="1" applyAlignment="1">
      <alignment horizontal="right" vertical="top" wrapText="1"/>
    </xf>
    <xf numFmtId="166" fontId="38" fillId="0" borderId="14" xfId="0" applyNumberFormat="1" applyFont="1" applyBorder="1" applyAlignment="1">
      <alignment vertical="top" wrapText="1"/>
    </xf>
    <xf numFmtId="166" fontId="38" fillId="0" borderId="13" xfId="1" applyNumberFormat="1" applyFont="1" applyFill="1" applyBorder="1" applyAlignment="1">
      <alignment horizontal="right" vertical="top" wrapText="1"/>
    </xf>
    <xf numFmtId="166" fontId="38" fillId="5" borderId="12" xfId="1" applyNumberFormat="1" applyFont="1" applyFill="1" applyBorder="1" applyAlignment="1">
      <alignment horizontal="right" vertical="top" wrapText="1"/>
    </xf>
    <xf numFmtId="0" fontId="14" fillId="0" borderId="11" xfId="0" applyFont="1" applyFill="1" applyBorder="1" applyAlignment="1">
      <alignment vertical="top" wrapText="1"/>
    </xf>
    <xf numFmtId="0" fontId="14" fillId="0" borderId="12" xfId="0" applyFont="1" applyFill="1" applyBorder="1" applyAlignment="1">
      <alignment horizontal="center" vertical="top"/>
    </xf>
    <xf numFmtId="2" fontId="14" fillId="5" borderId="13" xfId="0" applyNumberFormat="1" applyFont="1" applyFill="1" applyBorder="1" applyAlignment="1">
      <alignment vertical="top"/>
    </xf>
    <xf numFmtId="2" fontId="14" fillId="0" borderId="12" xfId="0" applyNumberFormat="1" applyFont="1" applyFill="1" applyBorder="1" applyAlignment="1">
      <alignment vertical="top"/>
    </xf>
    <xf numFmtId="0" fontId="38" fillId="0" borderId="14" xfId="0" applyFont="1" applyFill="1" applyBorder="1" applyAlignment="1">
      <alignment vertical="top" wrapText="1"/>
    </xf>
    <xf numFmtId="0" fontId="38" fillId="0" borderId="11" xfId="0" applyFont="1" applyFill="1" applyBorder="1" applyAlignment="1">
      <alignment vertical="top" wrapText="1"/>
    </xf>
    <xf numFmtId="0" fontId="38" fillId="0" borderId="12" xfId="0" applyFont="1" applyFill="1" applyBorder="1" applyAlignment="1">
      <alignment horizontal="center" vertical="top"/>
    </xf>
    <xf numFmtId="167" fontId="38" fillId="5" borderId="12" xfId="0" applyNumberFormat="1" applyFont="1" applyFill="1" applyBorder="1" applyAlignment="1">
      <alignment vertical="top"/>
    </xf>
    <xf numFmtId="0" fontId="38" fillId="0" borderId="14" xfId="0" applyFont="1" applyBorder="1" applyAlignment="1">
      <alignment vertical="top" wrapText="1"/>
    </xf>
    <xf numFmtId="0" fontId="38" fillId="0" borderId="30" xfId="0" applyFont="1" applyFill="1" applyBorder="1" applyAlignment="1">
      <alignment vertical="top" wrapText="1"/>
    </xf>
    <xf numFmtId="0" fontId="38" fillId="0" borderId="31" xfId="0" applyFont="1" applyFill="1" applyBorder="1" applyAlignment="1">
      <alignment horizontal="center" vertical="top"/>
    </xf>
    <xf numFmtId="167" fontId="38" fillId="5" borderId="31" xfId="0" applyNumberFormat="1" applyFont="1" applyFill="1" applyBorder="1" applyAlignment="1">
      <alignment vertical="top"/>
    </xf>
    <xf numFmtId="0" fontId="38" fillId="0" borderId="33" xfId="0" applyFont="1" applyBorder="1" applyAlignment="1">
      <alignment vertical="top" wrapText="1"/>
    </xf>
    <xf numFmtId="0" fontId="14" fillId="3" borderId="1" xfId="0" applyFont="1" applyFill="1" applyBorder="1" applyAlignment="1">
      <alignment vertical="top" wrapText="1"/>
    </xf>
    <xf numFmtId="0" fontId="38" fillId="3" borderId="1" xfId="0" applyFont="1" applyFill="1" applyBorder="1" applyAlignment="1">
      <alignment horizontal="center" vertical="top"/>
    </xf>
    <xf numFmtId="2" fontId="38" fillId="3" borderId="1" xfId="0" applyNumberFormat="1" applyFont="1" applyFill="1" applyBorder="1" applyAlignment="1">
      <alignment horizontal="right" vertical="top"/>
    </xf>
    <xf numFmtId="4" fontId="38" fillId="0" borderId="1" xfId="0" applyNumberFormat="1" applyFont="1" applyFill="1" applyBorder="1" applyAlignment="1">
      <alignment vertical="top"/>
    </xf>
    <xf numFmtId="165" fontId="4" fillId="5" borderId="1" xfId="0" applyNumberFormat="1" applyFont="1" applyFill="1" applyBorder="1" applyAlignment="1">
      <alignment vertical="top"/>
    </xf>
    <xf numFmtId="2" fontId="6" fillId="5" borderId="1" xfId="1" applyNumberFormat="1" applyFont="1" applyFill="1" applyBorder="1" applyAlignment="1">
      <alignment horizontal="right" vertical="top" wrapText="1"/>
    </xf>
    <xf numFmtId="2" fontId="6" fillId="5" borderId="1" xfId="0" applyNumberFormat="1" applyFont="1" applyFill="1" applyBorder="1" applyAlignment="1">
      <alignment vertical="top"/>
    </xf>
    <xf numFmtId="2" fontId="6" fillId="5" borderId="1" xfId="0" applyNumberFormat="1" applyFont="1" applyFill="1" applyBorder="1" applyAlignment="1">
      <alignment horizontal="right" vertical="top"/>
    </xf>
    <xf numFmtId="2" fontId="6" fillId="5" borderId="3" xfId="0" applyNumberFormat="1" applyFont="1" applyFill="1" applyBorder="1" applyAlignment="1">
      <alignment horizontal="right" vertical="top"/>
    </xf>
    <xf numFmtId="2" fontId="6" fillId="5" borderId="3" xfId="0" applyNumberFormat="1" applyFont="1" applyFill="1" applyBorder="1" applyAlignment="1">
      <alignment vertical="top"/>
    </xf>
    <xf numFmtId="0" fontId="14" fillId="3" borderId="37" xfId="0" applyFont="1" applyFill="1" applyBorder="1" applyAlignment="1">
      <alignment horizontal="center" vertical="top"/>
    </xf>
    <xf numFmtId="0" fontId="14" fillId="3" borderId="6" xfId="0" applyFont="1" applyFill="1" applyBorder="1" applyAlignment="1">
      <alignment horizontal="center" vertical="top"/>
    </xf>
    <xf numFmtId="0" fontId="38" fillId="3" borderId="37" xfId="0" applyFont="1" applyFill="1" applyBorder="1" applyAlignment="1">
      <alignment horizontal="center" vertical="top"/>
    </xf>
    <xf numFmtId="0" fontId="14" fillId="3" borderId="0" xfId="0" applyFont="1" applyFill="1" applyBorder="1" applyAlignment="1">
      <alignment horizontal="center" vertical="top"/>
    </xf>
    <xf numFmtId="0" fontId="14" fillId="3" borderId="8" xfId="0" applyFont="1" applyFill="1" applyBorder="1" applyAlignment="1">
      <alignment vertical="top" wrapText="1"/>
    </xf>
    <xf numFmtId="1" fontId="14" fillId="3" borderId="8" xfId="0" applyNumberFormat="1" applyFont="1" applyFill="1" applyBorder="1" applyAlignment="1">
      <alignment horizontal="center" vertical="top"/>
    </xf>
    <xf numFmtId="1" fontId="14" fillId="3" borderId="8" xfId="0" applyNumberFormat="1" applyFont="1" applyFill="1" applyBorder="1" applyAlignment="1">
      <alignment vertical="top"/>
    </xf>
    <xf numFmtId="2" fontId="14" fillId="3" borderId="9" xfId="0" applyNumberFormat="1" applyFont="1" applyFill="1" applyBorder="1" applyAlignment="1">
      <alignment horizontal="right" vertical="top"/>
    </xf>
    <xf numFmtId="1" fontId="14" fillId="3" borderId="8" xfId="0" applyNumberFormat="1" applyFont="1" applyFill="1" applyBorder="1" applyAlignment="1">
      <alignment horizontal="right" vertical="top"/>
    </xf>
    <xf numFmtId="2" fontId="14" fillId="3" borderId="10" xfId="0" applyNumberFormat="1" applyFont="1" applyFill="1" applyBorder="1" applyAlignment="1">
      <alignment horizontal="right" vertical="top"/>
    </xf>
    <xf numFmtId="0" fontId="38" fillId="5" borderId="12" xfId="0" applyFont="1" applyFill="1" applyBorder="1" applyAlignment="1">
      <alignment vertical="top" wrapText="1"/>
    </xf>
    <xf numFmtId="1" fontId="38" fillId="5" borderId="12" xfId="0" applyNumberFormat="1" applyFont="1" applyFill="1" applyBorder="1" applyAlignment="1">
      <alignment horizontal="center" vertical="top"/>
    </xf>
    <xf numFmtId="1" fontId="38" fillId="5" borderId="12" xfId="0" applyNumberFormat="1" applyFont="1" applyFill="1" applyBorder="1" applyAlignment="1">
      <alignment vertical="top"/>
    </xf>
    <xf numFmtId="2" fontId="38" fillId="0" borderId="12" xfId="0" applyNumberFormat="1" applyFont="1" applyFill="1" applyBorder="1" applyAlignment="1">
      <alignment vertical="top"/>
    </xf>
    <xf numFmtId="2" fontId="38" fillId="0" borderId="13" xfId="0" applyNumberFormat="1" applyFont="1" applyFill="1" applyBorder="1" applyAlignment="1">
      <alignment vertical="top"/>
    </xf>
    <xf numFmtId="2" fontId="38" fillId="0" borderId="14" xfId="0" applyNumberFormat="1" applyFont="1" applyFill="1" applyBorder="1" applyAlignment="1">
      <alignment vertical="top"/>
    </xf>
    <xf numFmtId="0" fontId="38" fillId="5" borderId="12" xfId="0" applyFont="1" applyFill="1" applyBorder="1" applyAlignment="1">
      <alignment vertical="top"/>
    </xf>
    <xf numFmtId="0" fontId="38" fillId="0" borderId="12" xfId="0" applyFont="1" applyFill="1" applyBorder="1" applyAlignment="1">
      <alignment vertical="top" wrapText="1"/>
    </xf>
    <xf numFmtId="1" fontId="38" fillId="0" borderId="12" xfId="0" applyNumberFormat="1" applyFont="1" applyFill="1" applyBorder="1" applyAlignment="1">
      <alignment horizontal="center" vertical="top"/>
    </xf>
    <xf numFmtId="1" fontId="38" fillId="0" borderId="12" xfId="0" applyNumberFormat="1" applyFont="1" applyFill="1" applyBorder="1" applyAlignment="1">
      <alignment vertical="top"/>
    </xf>
    <xf numFmtId="0" fontId="14" fillId="3" borderId="12" xfId="0" applyFont="1" applyFill="1" applyBorder="1" applyAlignment="1">
      <alignment vertical="top" wrapText="1"/>
    </xf>
    <xf numFmtId="1" fontId="38" fillId="3" borderId="12" xfId="0" applyNumberFormat="1" applyFont="1" applyFill="1" applyBorder="1" applyAlignment="1">
      <alignment horizontal="center" vertical="top"/>
    </xf>
    <xf numFmtId="1" fontId="38" fillId="3" borderId="12" xfId="0" applyNumberFormat="1" applyFont="1" applyFill="1" applyBorder="1" applyAlignment="1">
      <alignment vertical="top"/>
    </xf>
    <xf numFmtId="2" fontId="14" fillId="3" borderId="13" xfId="0" applyNumberFormat="1" applyFont="1" applyFill="1" applyBorder="1" applyAlignment="1">
      <alignment vertical="top"/>
    </xf>
    <xf numFmtId="2" fontId="14" fillId="3" borderId="14" xfId="0" applyNumberFormat="1" applyFont="1" applyFill="1" applyBorder="1" applyAlignment="1">
      <alignment vertical="top"/>
    </xf>
    <xf numFmtId="0" fontId="38" fillId="0" borderId="12" xfId="0" applyFont="1" applyFill="1" applyBorder="1" applyAlignment="1">
      <alignment vertical="top"/>
    </xf>
    <xf numFmtId="0" fontId="38" fillId="0" borderId="12" xfId="0" applyFont="1" applyBorder="1" applyAlignment="1">
      <alignment vertical="top"/>
    </xf>
    <xf numFmtId="0" fontId="38" fillId="3" borderId="12" xfId="0" applyFont="1" applyFill="1" applyBorder="1" applyAlignment="1">
      <alignment vertical="top"/>
    </xf>
    <xf numFmtId="0" fontId="38" fillId="5" borderId="12" xfId="0" applyFont="1" applyFill="1" applyBorder="1" applyAlignment="1">
      <alignment horizontal="center" vertical="top"/>
    </xf>
    <xf numFmtId="0" fontId="38" fillId="0" borderId="12" xfId="0" applyFont="1" applyBorder="1" applyAlignment="1">
      <alignment horizontal="center" vertical="top"/>
    </xf>
    <xf numFmtId="0" fontId="38" fillId="0" borderId="31" xfId="0" applyFont="1" applyBorder="1" applyAlignment="1">
      <alignment vertical="top"/>
    </xf>
    <xf numFmtId="0" fontId="38" fillId="0" borderId="31" xfId="0" applyFont="1" applyBorder="1" applyAlignment="1">
      <alignment horizontal="center" vertical="top"/>
    </xf>
    <xf numFmtId="2" fontId="38" fillId="0" borderId="31" xfId="0" applyNumberFormat="1" applyFont="1" applyFill="1" applyBorder="1" applyAlignment="1">
      <alignment vertical="top"/>
    </xf>
    <xf numFmtId="1" fontId="38" fillId="0" borderId="31" xfId="0" applyNumberFormat="1" applyFont="1" applyFill="1" applyBorder="1" applyAlignment="1">
      <alignment vertical="top"/>
    </xf>
    <xf numFmtId="2" fontId="38" fillId="0" borderId="33" xfId="0" applyNumberFormat="1" applyFont="1" applyFill="1" applyBorder="1" applyAlignment="1">
      <alignment vertical="top"/>
    </xf>
    <xf numFmtId="0" fontId="42" fillId="0" borderId="52" xfId="0" applyFont="1" applyBorder="1" applyAlignment="1">
      <alignment vertical="top" wrapText="1"/>
    </xf>
    <xf numFmtId="1" fontId="12" fillId="0" borderId="53" xfId="0" applyNumberFormat="1" applyFont="1" applyBorder="1" applyAlignment="1">
      <alignment horizontal="center" vertical="top"/>
    </xf>
    <xf numFmtId="0" fontId="12" fillId="0" borderId="53" xfId="0" applyFont="1" applyBorder="1" applyAlignment="1">
      <alignment vertical="top"/>
    </xf>
    <xf numFmtId="1" fontId="17" fillId="0" borderId="53" xfId="0" applyNumberFormat="1" applyFont="1" applyBorder="1" applyAlignment="1">
      <alignment vertical="top"/>
    </xf>
    <xf numFmtId="0" fontId="37" fillId="0" borderId="0" xfId="0" applyFont="1" applyBorder="1" applyAlignment="1">
      <alignment horizontal="right" vertical="top"/>
    </xf>
    <xf numFmtId="0" fontId="14" fillId="0" borderId="0" xfId="1" applyFont="1" applyAlignment="1">
      <alignment vertical="top"/>
    </xf>
    <xf numFmtId="0" fontId="38" fillId="0" borderId="0" xfId="1" applyFont="1" applyAlignment="1">
      <alignment vertical="top"/>
    </xf>
    <xf numFmtId="0" fontId="38" fillId="0" borderId="0" xfId="0" applyFont="1" applyBorder="1" applyAlignment="1">
      <alignment horizontal="right" vertical="top"/>
    </xf>
    <xf numFmtId="0" fontId="38" fillId="0" borderId="5" xfId="0" applyFont="1" applyBorder="1" applyAlignment="1">
      <alignment horizontal="center" vertical="top"/>
    </xf>
    <xf numFmtId="1" fontId="38" fillId="5" borderId="29" xfId="0" applyNumberFormat="1" applyFont="1" applyFill="1" applyBorder="1" applyAlignment="1">
      <alignment horizontal="center" vertical="top"/>
    </xf>
    <xf numFmtId="1" fontId="38" fillId="0" borderId="5" xfId="2" quotePrefix="1" applyNumberFormat="1" applyFont="1" applyFill="1" applyBorder="1" applyAlignment="1" applyProtection="1">
      <alignment horizontal="center" vertical="top"/>
    </xf>
    <xf numFmtId="0" fontId="38" fillId="0" borderId="26" xfId="0" applyFont="1" applyFill="1" applyBorder="1" applyAlignment="1">
      <alignment vertical="top"/>
    </xf>
    <xf numFmtId="0" fontId="38" fillId="0" borderId="4" xfId="0" applyFont="1" applyFill="1" applyBorder="1" applyAlignment="1">
      <alignment horizontal="center" vertical="top"/>
    </xf>
    <xf numFmtId="165" fontId="38" fillId="0" borderId="27" xfId="0" applyNumberFormat="1" applyFont="1" applyFill="1" applyBorder="1" applyAlignment="1">
      <alignment horizontal="center" vertical="top"/>
    </xf>
    <xf numFmtId="168" fontId="38" fillId="0" borderId="4" xfId="0" applyNumberFormat="1" applyFont="1" applyFill="1" applyBorder="1" applyAlignment="1">
      <alignment horizontal="center" vertical="top"/>
    </xf>
    <xf numFmtId="0" fontId="38" fillId="0" borderId="35" xfId="0" applyFont="1" applyBorder="1" applyAlignment="1">
      <alignment vertical="top" wrapText="1"/>
    </xf>
    <xf numFmtId="0" fontId="14" fillId="0" borderId="38" xfId="0" applyFont="1" applyFill="1" applyBorder="1" applyAlignment="1">
      <alignment vertical="top" wrapText="1"/>
    </xf>
    <xf numFmtId="0" fontId="14" fillId="0" borderId="39" xfId="0" applyFont="1" applyFill="1" applyBorder="1" applyAlignment="1">
      <alignment horizontal="center" vertical="top"/>
    </xf>
    <xf numFmtId="2" fontId="14" fillId="3" borderId="40" xfId="0" applyNumberFormat="1" applyFont="1" applyFill="1" applyBorder="1" applyAlignment="1">
      <alignment horizontal="center" vertical="top"/>
    </xf>
    <xf numFmtId="2" fontId="14" fillId="0" borderId="39" xfId="0" applyNumberFormat="1" applyFont="1" applyFill="1" applyBorder="1" applyAlignment="1">
      <alignment horizontal="center" vertical="top"/>
    </xf>
    <xf numFmtId="166" fontId="38" fillId="0" borderId="41" xfId="0" applyNumberFormat="1" applyFont="1" applyBorder="1" applyAlignment="1">
      <alignment vertical="top" wrapText="1"/>
    </xf>
    <xf numFmtId="0" fontId="38" fillId="0" borderId="42" xfId="0" applyFont="1" applyFill="1" applyBorder="1" applyAlignment="1">
      <alignment horizontal="center" vertical="top"/>
    </xf>
    <xf numFmtId="165" fontId="38" fillId="5" borderId="43" xfId="0" applyNumberFormat="1" applyFont="1" applyFill="1" applyBorder="1" applyAlignment="1">
      <alignment horizontal="center" vertical="top"/>
    </xf>
    <xf numFmtId="0" fontId="14" fillId="0" borderId="26" xfId="0" applyFont="1" applyFill="1" applyBorder="1" applyAlignment="1">
      <alignment vertical="top" wrapText="1"/>
    </xf>
    <xf numFmtId="0" fontId="14" fillId="0" borderId="4" xfId="0" applyFont="1" applyFill="1" applyBorder="1" applyAlignment="1">
      <alignment horizontal="center" vertical="top"/>
    </xf>
    <xf numFmtId="165" fontId="14" fillId="0" borderId="27" xfId="0" applyNumberFormat="1" applyFont="1" applyFill="1" applyBorder="1" applyAlignment="1">
      <alignment horizontal="right" vertical="top"/>
    </xf>
    <xf numFmtId="2" fontId="14" fillId="3" borderId="4" xfId="0" applyNumberFormat="1" applyFont="1" applyFill="1" applyBorder="1" applyAlignment="1">
      <alignment horizontal="center" vertical="top"/>
    </xf>
    <xf numFmtId="4" fontId="43" fillId="0" borderId="35" xfId="0" applyNumberFormat="1" applyFont="1" applyFill="1" applyBorder="1" applyAlignment="1">
      <alignment vertical="top"/>
    </xf>
    <xf numFmtId="10" fontId="14" fillId="0" borderId="40" xfId="0" applyNumberFormat="1" applyFont="1" applyFill="1" applyBorder="1" applyAlignment="1">
      <alignment horizontal="center" vertical="top"/>
    </xf>
    <xf numFmtId="10" fontId="14" fillId="3" borderId="39" xfId="0" applyNumberFormat="1" applyFont="1" applyFill="1" applyBorder="1" applyAlignment="1">
      <alignment horizontal="center" vertical="top"/>
    </xf>
    <xf numFmtId="0" fontId="38" fillId="0" borderId="41" xfId="0" applyFont="1" applyBorder="1" applyAlignment="1">
      <alignment vertical="top" wrapText="1"/>
    </xf>
    <xf numFmtId="0" fontId="14" fillId="0" borderId="39" xfId="0" applyFont="1" applyBorder="1" applyAlignment="1">
      <alignment horizontal="center" vertical="top"/>
    </xf>
    <xf numFmtId="2" fontId="14" fillId="3" borderId="39" xfId="0" applyNumberFormat="1" applyFont="1" applyFill="1" applyBorder="1" applyAlignment="1">
      <alignment horizontal="center" vertical="top"/>
    </xf>
    <xf numFmtId="0" fontId="14" fillId="0" borderId="41" xfId="0" applyFont="1" applyBorder="1" applyAlignment="1">
      <alignment vertical="top"/>
    </xf>
    <xf numFmtId="0" fontId="38" fillId="0" borderId="28" xfId="0" applyFont="1" applyFill="1" applyBorder="1" applyAlignment="1">
      <alignment horizontal="left" vertical="top" wrapText="1"/>
    </xf>
    <xf numFmtId="0" fontId="38" fillId="0" borderId="61" xfId="0" applyFont="1" applyFill="1" applyBorder="1" applyAlignment="1">
      <alignment horizontal="left" vertical="top" wrapText="1"/>
    </xf>
    <xf numFmtId="2" fontId="14" fillId="0" borderId="40" xfId="0" applyNumberFormat="1" applyFont="1" applyBorder="1" applyAlignment="1">
      <alignment horizontal="center" vertical="top"/>
    </xf>
    <xf numFmtId="0" fontId="14" fillId="0" borderId="62" xfId="0" applyFont="1" applyBorder="1" applyAlignment="1">
      <alignment horizontal="center" vertical="top"/>
    </xf>
    <xf numFmtId="0" fontId="38" fillId="0" borderId="63" xfId="0" applyFont="1" applyBorder="1" applyAlignment="1">
      <alignment horizontal="center" vertical="top"/>
    </xf>
    <xf numFmtId="0" fontId="38" fillId="0" borderId="62" xfId="0" applyFont="1" applyFill="1" applyBorder="1" applyAlignment="1">
      <alignment horizontal="center" vertical="top"/>
    </xf>
    <xf numFmtId="0" fontId="38" fillId="0" borderId="63" xfId="0" applyFont="1" applyFill="1" applyBorder="1" applyAlignment="1">
      <alignment horizontal="center" vertical="top"/>
    </xf>
    <xf numFmtId="0" fontId="38" fillId="0" borderId="62" xfId="0" applyFont="1" applyBorder="1" applyAlignment="1">
      <alignment horizontal="center" vertical="top"/>
    </xf>
    <xf numFmtId="0" fontId="38" fillId="0" borderId="64" xfId="0" applyFont="1" applyBorder="1" applyAlignment="1">
      <alignment horizontal="center" vertical="top"/>
    </xf>
    <xf numFmtId="1" fontId="14" fillId="0" borderId="21" xfId="0" applyNumberFormat="1" applyFont="1" applyFill="1" applyBorder="1" applyAlignment="1">
      <alignment horizontal="center" vertical="top"/>
    </xf>
    <xf numFmtId="1" fontId="38" fillId="5" borderId="55" xfId="1" applyNumberFormat="1" applyFont="1" applyFill="1" applyBorder="1" applyAlignment="1">
      <alignment horizontal="center" vertical="top" wrapText="1"/>
    </xf>
    <xf numFmtId="1" fontId="14" fillId="5" borderId="55" xfId="0" applyNumberFormat="1" applyFont="1" applyFill="1" applyBorder="1" applyAlignment="1">
      <alignment horizontal="center" vertical="top"/>
    </xf>
    <xf numFmtId="165" fontId="38" fillId="5" borderId="21" xfId="0" applyNumberFormat="1" applyFont="1" applyFill="1" applyBorder="1" applyAlignment="1">
      <alignment horizontal="center" vertical="top"/>
    </xf>
    <xf numFmtId="165" fontId="38" fillId="5" borderId="55" xfId="0" applyNumberFormat="1" applyFont="1" applyFill="1" applyBorder="1" applyAlignment="1">
      <alignment horizontal="center" vertical="top"/>
    </xf>
    <xf numFmtId="2" fontId="38" fillId="3" borderId="21" xfId="0" applyNumberFormat="1" applyFont="1" applyFill="1" applyBorder="1" applyAlignment="1">
      <alignment horizontal="center" vertical="top"/>
    </xf>
    <xf numFmtId="1" fontId="14" fillId="0" borderId="62" xfId="0" applyNumberFormat="1" applyFont="1" applyFill="1" applyBorder="1" applyAlignment="1">
      <alignment horizontal="center" vertical="top"/>
    </xf>
    <xf numFmtId="1" fontId="38" fillId="0" borderId="63" xfId="2" quotePrefix="1" applyNumberFormat="1" applyFont="1" applyFill="1" applyBorder="1" applyAlignment="1" applyProtection="1">
      <alignment horizontal="center" vertical="top" wrapText="1"/>
    </xf>
    <xf numFmtId="1" fontId="38" fillId="0" borderId="63" xfId="2" quotePrefix="1" applyNumberFormat="1" applyFont="1" applyFill="1" applyBorder="1" applyAlignment="1" applyProtection="1">
      <alignment horizontal="center" vertical="top"/>
    </xf>
    <xf numFmtId="2" fontId="38" fillId="0" borderId="62" xfId="2" quotePrefix="1" applyNumberFormat="1" applyFont="1" applyFill="1" applyBorder="1" applyAlignment="1" applyProtection="1">
      <alignment horizontal="center" vertical="top"/>
    </xf>
    <xf numFmtId="2" fontId="38" fillId="3" borderId="62" xfId="2" quotePrefix="1" applyNumberFormat="1" applyFont="1" applyFill="1" applyBorder="1" applyAlignment="1" applyProtection="1">
      <alignment horizontal="center" vertical="top"/>
    </xf>
    <xf numFmtId="2" fontId="38" fillId="3" borderId="62" xfId="0" applyNumberFormat="1" applyFont="1" applyFill="1" applyBorder="1" applyAlignment="1">
      <alignment horizontal="center" vertical="top"/>
    </xf>
    <xf numFmtId="2" fontId="38" fillId="3" borderId="5" xfId="0" applyNumberFormat="1" applyFont="1" applyFill="1" applyBorder="1" applyAlignment="1">
      <alignment horizontal="center" vertical="top"/>
    </xf>
    <xf numFmtId="0" fontId="14" fillId="0" borderId="65" xfId="1" applyFont="1" applyFill="1" applyBorder="1" applyAlignment="1">
      <alignment vertical="top"/>
    </xf>
    <xf numFmtId="166" fontId="38" fillId="0" borderId="66" xfId="0" applyNumberFormat="1" applyFont="1" applyBorder="1" applyAlignment="1">
      <alignment vertical="top" wrapText="1"/>
    </xf>
    <xf numFmtId="0" fontId="38" fillId="0" borderId="67" xfId="0" applyFont="1" applyFill="1" applyBorder="1" applyAlignment="1">
      <alignment horizontal="left" vertical="top" wrapText="1"/>
    </xf>
    <xf numFmtId="166" fontId="38" fillId="0" borderId="68" xfId="0" applyNumberFormat="1" applyFont="1" applyBorder="1" applyAlignment="1">
      <alignment vertical="top" wrapText="1"/>
    </xf>
    <xf numFmtId="0" fontId="38" fillId="0" borderId="65" xfId="0" applyFont="1" applyFill="1" applyBorder="1" applyAlignment="1">
      <alignment horizontal="left" vertical="top" wrapText="1"/>
    </xf>
    <xf numFmtId="0" fontId="38" fillId="0" borderId="66" xfId="0" applyFont="1" applyBorder="1" applyAlignment="1">
      <alignment vertical="top" wrapText="1"/>
    </xf>
    <xf numFmtId="0" fontId="38" fillId="0" borderId="68" xfId="0" applyFont="1" applyBorder="1" applyAlignment="1">
      <alignment vertical="top" wrapText="1"/>
    </xf>
    <xf numFmtId="0" fontId="38" fillId="0" borderId="69" xfId="0" applyFont="1" applyFill="1" applyBorder="1" applyAlignment="1">
      <alignment horizontal="left" vertical="top" wrapText="1"/>
    </xf>
    <xf numFmtId="2" fontId="38" fillId="3" borderId="29" xfId="0" applyNumberFormat="1" applyFont="1" applyFill="1" applyBorder="1" applyAlignment="1">
      <alignment horizontal="center" vertical="top"/>
    </xf>
    <xf numFmtId="0" fontId="38" fillId="0" borderId="70" xfId="0" applyFont="1" applyBorder="1" applyAlignment="1">
      <alignment vertical="top" wrapText="1"/>
    </xf>
    <xf numFmtId="0" fontId="5" fillId="3" borderId="1" xfId="0" applyFont="1" applyFill="1" applyBorder="1" applyAlignment="1">
      <alignment vertical="top"/>
    </xf>
    <xf numFmtId="0" fontId="5" fillId="5" borderId="1" xfId="0" applyFont="1" applyFill="1" applyBorder="1" applyAlignment="1">
      <alignment horizontal="center" vertical="top"/>
    </xf>
    <xf numFmtId="0" fontId="38" fillId="0" borderId="0" xfId="0" applyFont="1" applyFill="1" applyBorder="1" applyAlignment="1">
      <alignment horizontal="left" vertical="top"/>
    </xf>
    <xf numFmtId="0" fontId="38" fillId="0" borderId="29" xfId="0" applyFont="1" applyFill="1" applyBorder="1" applyAlignment="1">
      <alignment horizontal="center" vertical="top"/>
    </xf>
    <xf numFmtId="1" fontId="38" fillId="0" borderId="29" xfId="0" applyNumberFormat="1" applyFont="1" applyBorder="1" applyAlignment="1">
      <alignment horizontal="right" vertical="top"/>
    </xf>
    <xf numFmtId="0" fontId="14" fillId="0" borderId="1" xfId="0" applyFont="1" applyFill="1" applyBorder="1" applyAlignment="1">
      <alignment horizontal="left" vertical="top" wrapText="1"/>
    </xf>
    <xf numFmtId="0" fontId="14" fillId="0" borderId="1" xfId="0" applyFont="1" applyFill="1" applyBorder="1" applyAlignment="1">
      <alignment horizontal="center" vertical="top"/>
    </xf>
    <xf numFmtId="2" fontId="38" fillId="0" borderId="1" xfId="2" quotePrefix="1" applyNumberFormat="1" applyFont="1" applyBorder="1" applyAlignment="1" applyProtection="1">
      <alignment horizontal="right" vertical="top"/>
    </xf>
    <xf numFmtId="0" fontId="38" fillId="0" borderId="1" xfId="0" applyFont="1" applyBorder="1" applyAlignment="1">
      <alignment vertical="top"/>
    </xf>
    <xf numFmtId="0" fontId="38" fillId="0" borderId="1" xfId="0" applyFont="1" applyBorder="1" applyAlignment="1">
      <alignment horizontal="left" vertical="top"/>
    </xf>
    <xf numFmtId="0" fontId="38" fillId="0" borderId="1" xfId="0" applyFont="1" applyFill="1" applyBorder="1" applyAlignment="1">
      <alignment horizontal="center" vertical="top"/>
    </xf>
    <xf numFmtId="2" fontId="38" fillId="0" borderId="1" xfId="0" applyNumberFormat="1" applyFont="1" applyBorder="1" applyAlignment="1">
      <alignment horizontal="right" vertical="top"/>
    </xf>
    <xf numFmtId="2" fontId="14" fillId="0" borderId="1" xfId="0" applyNumberFormat="1" applyFont="1" applyBorder="1" applyAlignment="1">
      <alignment horizontal="right" vertical="top"/>
    </xf>
    <xf numFmtId="165" fontId="38" fillId="0" borderId="1" xfId="0" applyNumberFormat="1" applyFont="1" applyBorder="1" applyAlignment="1">
      <alignment horizontal="right" vertical="top"/>
    </xf>
    <xf numFmtId="0" fontId="14" fillId="0" borderId="1" xfId="0" applyFont="1" applyFill="1" applyBorder="1" applyAlignment="1">
      <alignment horizontal="left" vertical="top"/>
    </xf>
    <xf numFmtId="0" fontId="38" fillId="0" borderId="1" xfId="0" applyFont="1" applyBorder="1" applyAlignment="1">
      <alignment vertical="top" wrapText="1"/>
    </xf>
    <xf numFmtId="2" fontId="38" fillId="5" borderId="1" xfId="0" applyNumberFormat="1" applyFont="1" applyFill="1" applyBorder="1" applyAlignment="1">
      <alignment horizontal="right" vertical="top"/>
    </xf>
    <xf numFmtId="0" fontId="6" fillId="3" borderId="1" xfId="0" applyFont="1" applyFill="1" applyBorder="1" applyAlignment="1">
      <alignment horizontal="left" vertical="top"/>
    </xf>
    <xf numFmtId="165" fontId="5" fillId="3" borderId="1" xfId="0" applyNumberFormat="1" applyFont="1" applyFill="1" applyBorder="1" applyAlignment="1">
      <alignment vertical="top"/>
    </xf>
    <xf numFmtId="1" fontId="6" fillId="5" borderId="1" xfId="0" applyNumberFormat="1" applyFont="1" applyFill="1" applyBorder="1" applyAlignment="1">
      <alignment horizontal="right" vertical="top"/>
    </xf>
    <xf numFmtId="3" fontId="6" fillId="5" borderId="1" xfId="1" applyNumberFormat="1" applyFont="1" applyFill="1" applyBorder="1" applyAlignment="1">
      <alignment horizontal="right" vertical="top"/>
    </xf>
    <xf numFmtId="1" fontId="6" fillId="5" borderId="1" xfId="0" applyNumberFormat="1" applyFont="1" applyFill="1" applyBorder="1" applyAlignment="1">
      <alignment vertical="top" wrapText="1"/>
    </xf>
    <xf numFmtId="1" fontId="6" fillId="5" borderId="1" xfId="0" applyNumberFormat="1" applyFont="1" applyFill="1" applyBorder="1" applyAlignment="1">
      <alignment vertical="top"/>
    </xf>
    <xf numFmtId="2" fontId="4" fillId="5" borderId="1" xfId="0" applyNumberFormat="1" applyFont="1" applyFill="1" applyBorder="1" applyAlignment="1">
      <alignment vertical="top"/>
    </xf>
    <xf numFmtId="2" fontId="4" fillId="5" borderId="1" xfId="0" applyNumberFormat="1" applyFont="1" applyFill="1" applyBorder="1" applyAlignment="1">
      <alignment horizontal="center" vertical="top"/>
    </xf>
    <xf numFmtId="0" fontId="41" fillId="0" borderId="1" xfId="0" applyFont="1" applyBorder="1"/>
    <xf numFmtId="2" fontId="32" fillId="0" borderId="9" xfId="0" applyNumberFormat="1" applyFont="1" applyFill="1" applyBorder="1" applyAlignment="1">
      <alignment horizontal="right"/>
    </xf>
    <xf numFmtId="2" fontId="44" fillId="0" borderId="13" xfId="0" applyNumberFormat="1" applyFont="1" applyFill="1" applyBorder="1" applyAlignment="1">
      <alignment horizontal="right"/>
    </xf>
    <xf numFmtId="2" fontId="45" fillId="0" borderId="13" xfId="0" applyNumberFormat="1" applyFont="1" applyFill="1" applyBorder="1" applyAlignment="1">
      <alignment horizontal="right"/>
    </xf>
    <xf numFmtId="2" fontId="46" fillId="0" borderId="12" xfId="0" applyNumberFormat="1" applyFont="1" applyFill="1" applyBorder="1" applyAlignment="1">
      <alignment horizontal="right"/>
    </xf>
    <xf numFmtId="2" fontId="39" fillId="0" borderId="13" xfId="2" applyNumberFormat="1" applyFont="1" applyFill="1" applyBorder="1" applyAlignment="1" applyProtection="1">
      <alignment horizontal="right"/>
    </xf>
    <xf numFmtId="2" fontId="47" fillId="0" borderId="13" xfId="2" applyNumberFormat="1" applyFont="1" applyFill="1" applyBorder="1" applyAlignment="1" applyProtection="1">
      <alignment horizontal="right"/>
    </xf>
    <xf numFmtId="2" fontId="39" fillId="0" borderId="32" xfId="2" applyNumberFormat="1" applyFont="1" applyFill="1" applyBorder="1" applyAlignment="1" applyProtection="1">
      <alignment horizontal="right"/>
    </xf>
    <xf numFmtId="2" fontId="39" fillId="5" borderId="1" xfId="2" applyNumberFormat="1" applyFont="1" applyFill="1" applyBorder="1" applyAlignment="1" applyProtection="1">
      <alignment horizontal="right" vertical="top"/>
    </xf>
    <xf numFmtId="2" fontId="39" fillId="5" borderId="1" xfId="2" applyNumberFormat="1" applyFont="1" applyFill="1" applyBorder="1" applyAlignment="1" applyProtection="1">
      <alignment horizontal="right"/>
    </xf>
    <xf numFmtId="2" fontId="39" fillId="3" borderId="61" xfId="2" applyNumberFormat="1" applyFont="1" applyFill="1" applyBorder="1" applyAlignment="1" applyProtection="1">
      <alignment horizontal="right"/>
    </xf>
    <xf numFmtId="2" fontId="39" fillId="0" borderId="12" xfId="2" applyNumberFormat="1" applyFont="1" applyFill="1" applyBorder="1" applyAlignment="1" applyProtection="1">
      <alignment horizontal="right"/>
    </xf>
    <xf numFmtId="2" fontId="39" fillId="0" borderId="13" xfId="2" applyNumberFormat="1" applyFont="1" applyBorder="1" applyAlignment="1" applyProtection="1">
      <alignment horizontal="right"/>
    </xf>
    <xf numFmtId="2" fontId="39" fillId="0" borderId="13" xfId="2" applyNumberFormat="1" applyFont="1" applyBorder="1" applyAlignment="1" applyProtection="1">
      <alignment horizontal="center"/>
    </xf>
    <xf numFmtId="2" fontId="39" fillId="0" borderId="12" xfId="2" applyNumberFormat="1" applyFont="1" applyBorder="1" applyAlignment="1" applyProtection="1"/>
    <xf numFmtId="2" fontId="38" fillId="0" borderId="32" xfId="0" applyNumberFormat="1" applyFont="1" applyBorder="1" applyAlignment="1">
      <alignment horizontal="center"/>
    </xf>
    <xf numFmtId="2" fontId="38" fillId="0" borderId="31" xfId="0" applyNumberFormat="1" applyFont="1" applyBorder="1"/>
    <xf numFmtId="0" fontId="12" fillId="0" borderId="1" xfId="0" applyFont="1" applyBorder="1"/>
    <xf numFmtId="0" fontId="48" fillId="0" borderId="8" xfId="0" applyFont="1" applyFill="1" applyBorder="1" applyAlignment="1"/>
    <xf numFmtId="0" fontId="32" fillId="0" borderId="8" xfId="0" applyFont="1" applyFill="1" applyBorder="1" applyAlignment="1">
      <alignment horizontal="center"/>
    </xf>
    <xf numFmtId="0" fontId="32" fillId="0" borderId="8" xfId="0" applyFont="1" applyBorder="1"/>
    <xf numFmtId="0" fontId="48" fillId="0" borderId="12" xfId="0" applyFont="1" applyFill="1" applyBorder="1" applyAlignment="1">
      <alignment horizontal="left"/>
    </xf>
    <xf numFmtId="0" fontId="49" fillId="0" borderId="12" xfId="0" applyFont="1" applyFill="1" applyBorder="1" applyAlignment="1">
      <alignment horizontal="center"/>
    </xf>
    <xf numFmtId="166" fontId="49" fillId="0" borderId="12" xfId="0" applyNumberFormat="1" applyFont="1" applyBorder="1"/>
    <xf numFmtId="0" fontId="50" fillId="0" borderId="12" xfId="0" applyFont="1" applyFill="1" applyBorder="1" applyAlignment="1">
      <alignment horizontal="left" indent="1"/>
    </xf>
    <xf numFmtId="0" fontId="49" fillId="0" borderId="14" xfId="0" applyFont="1" applyBorder="1" applyAlignment="1">
      <alignment wrapText="1"/>
    </xf>
    <xf numFmtId="0" fontId="50" fillId="0" borderId="12" xfId="0" applyFont="1" applyFill="1" applyBorder="1" applyAlignment="1">
      <alignment horizontal="left" wrapText="1" indent="1"/>
    </xf>
    <xf numFmtId="0" fontId="49" fillId="0" borderId="12" xfId="0" applyFont="1" applyBorder="1"/>
    <xf numFmtId="0" fontId="49" fillId="0" borderId="11" xfId="1" applyFont="1" applyFill="1" applyBorder="1" applyAlignment="1">
      <alignment horizontal="left" indent="2"/>
    </xf>
    <xf numFmtId="0" fontId="50" fillId="0" borderId="12" xfId="0" applyFont="1" applyFill="1" applyBorder="1" applyAlignment="1">
      <alignment horizontal="left" wrapText="1" indent="1" shrinkToFit="1"/>
    </xf>
    <xf numFmtId="0" fontId="49" fillId="0" borderId="12" xfId="0" applyFont="1" applyBorder="1" applyAlignment="1">
      <alignment vertical="top" wrapText="1"/>
    </xf>
    <xf numFmtId="0" fontId="51" fillId="0" borderId="12" xfId="0" applyFont="1" applyFill="1" applyBorder="1" applyAlignment="1">
      <alignment horizontal="left" vertical="top" wrapText="1"/>
    </xf>
    <xf numFmtId="0" fontId="49" fillId="0" borderId="11" xfId="0" applyFont="1" applyFill="1" applyBorder="1" applyAlignment="1">
      <alignment horizontal="center" vertical="top"/>
    </xf>
    <xf numFmtId="0" fontId="49" fillId="0" borderId="14" xfId="0" applyFont="1" applyBorder="1" applyAlignment="1">
      <alignment vertical="top" wrapText="1"/>
    </xf>
    <xf numFmtId="0" fontId="50" fillId="0" borderId="12" xfId="0" applyFont="1" applyFill="1" applyBorder="1" applyAlignment="1">
      <alignment horizontal="left" wrapText="1" indent="2" shrinkToFit="1"/>
    </xf>
    <xf numFmtId="0" fontId="49" fillId="0" borderId="11" xfId="0" applyFont="1" applyFill="1" applyBorder="1" applyAlignment="1">
      <alignment horizontal="center"/>
    </xf>
    <xf numFmtId="0" fontId="48" fillId="0" borderId="12" xfId="0" applyFont="1" applyFill="1" applyBorder="1" applyAlignment="1">
      <alignment horizontal="left" wrapText="1"/>
    </xf>
    <xf numFmtId="0" fontId="44" fillId="0" borderId="12" xfId="0" applyFont="1" applyFill="1" applyBorder="1" applyAlignment="1">
      <alignment horizontal="center"/>
    </xf>
    <xf numFmtId="0" fontId="49" fillId="0" borderId="6" xfId="0" applyFont="1" applyBorder="1"/>
    <xf numFmtId="0" fontId="51" fillId="0" borderId="31" xfId="0" applyFont="1" applyBorder="1" applyAlignment="1">
      <alignment horizontal="left" wrapText="1" indent="1"/>
    </xf>
    <xf numFmtId="0" fontId="49" fillId="0" borderId="31" xfId="0" applyFont="1" applyFill="1" applyBorder="1" applyAlignment="1">
      <alignment horizontal="center"/>
    </xf>
    <xf numFmtId="0" fontId="49" fillId="0" borderId="31" xfId="0" applyFont="1" applyBorder="1"/>
    <xf numFmtId="0" fontId="49" fillId="0" borderId="1" xfId="0" applyFont="1" applyFill="1" applyBorder="1" applyAlignment="1">
      <alignment horizontal="center"/>
    </xf>
    <xf numFmtId="0" fontId="41" fillId="0" borderId="1" xfId="0" applyFont="1" applyBorder="1" applyAlignment="1">
      <alignment wrapText="1"/>
    </xf>
    <xf numFmtId="2" fontId="22" fillId="5" borderId="12" xfId="0" applyNumberFormat="1" applyFont="1" applyFill="1" applyBorder="1" applyAlignment="1">
      <alignment horizontal="right" vertical="top"/>
    </xf>
    <xf numFmtId="0" fontId="52" fillId="0" borderId="7" xfId="0" applyFont="1" applyFill="1" applyBorder="1" applyAlignment="1">
      <alignment horizontal="left" vertical="top" wrapText="1"/>
    </xf>
    <xf numFmtId="2" fontId="52" fillId="0" borderId="8" xfId="0" applyNumberFormat="1" applyFont="1" applyFill="1" applyBorder="1" applyAlignment="1">
      <alignment horizontal="right" vertical="top" wrapText="1"/>
    </xf>
    <xf numFmtId="2" fontId="52" fillId="0" borderId="8" xfId="0" applyNumberFormat="1" applyFont="1" applyFill="1" applyBorder="1" applyAlignment="1">
      <alignment vertical="top" wrapText="1"/>
    </xf>
    <xf numFmtId="0" fontId="53" fillId="0" borderId="11" xfId="0" applyFont="1" applyFill="1" applyBorder="1" applyAlignment="1">
      <alignment horizontal="left" vertical="top" wrapText="1"/>
    </xf>
    <xf numFmtId="2" fontId="40" fillId="0" borderId="11" xfId="2" applyNumberFormat="1" applyFont="1" applyFill="1" applyBorder="1" applyAlignment="1" applyProtection="1">
      <alignment horizontal="right" vertical="top" wrapText="1"/>
    </xf>
    <xf numFmtId="2" fontId="53" fillId="5" borderId="11" xfId="0" applyNumberFormat="1" applyFont="1" applyFill="1" applyBorder="1" applyAlignment="1">
      <alignment horizontal="right" vertical="top" wrapText="1"/>
    </xf>
    <xf numFmtId="2" fontId="52" fillId="0" borderId="12" xfId="0" applyNumberFormat="1" applyFont="1" applyFill="1" applyBorder="1" applyAlignment="1">
      <alignment vertical="top" wrapText="1"/>
    </xf>
    <xf numFmtId="0" fontId="49" fillId="0" borderId="1" xfId="0" applyFont="1" applyBorder="1" applyAlignment="1">
      <alignment horizontal="left" wrapText="1" indent="1"/>
    </xf>
    <xf numFmtId="2" fontId="40" fillId="0" borderId="1" xfId="2" quotePrefix="1" applyNumberFormat="1" applyFont="1" applyBorder="1" applyAlignment="1" applyProtection="1"/>
    <xf numFmtId="2" fontId="40" fillId="0" borderId="1" xfId="2" applyNumberFormat="1" applyFont="1" applyBorder="1" applyAlignment="1" applyProtection="1"/>
    <xf numFmtId="0" fontId="4" fillId="0" borderId="53" xfId="0" applyFont="1" applyBorder="1" applyAlignment="1">
      <alignment horizontal="center" vertical="top"/>
    </xf>
    <xf numFmtId="2" fontId="6" fillId="0" borderId="71" xfId="0" applyNumberFormat="1" applyFont="1" applyBorder="1" applyAlignment="1">
      <alignment vertical="top"/>
    </xf>
    <xf numFmtId="0" fontId="6" fillId="0" borderId="54" xfId="0" applyFont="1" applyBorder="1" applyAlignment="1">
      <alignment vertical="top"/>
    </xf>
    <xf numFmtId="0" fontId="4" fillId="0" borderId="39" xfId="0" applyFont="1" applyFill="1" applyBorder="1" applyAlignment="1">
      <alignment horizontal="center" vertical="top"/>
    </xf>
    <xf numFmtId="0" fontId="5" fillId="0" borderId="39" xfId="0" applyFont="1" applyBorder="1" applyAlignment="1">
      <alignment vertical="top"/>
    </xf>
    <xf numFmtId="0" fontId="14" fillId="0" borderId="38" xfId="0" applyFont="1" applyBorder="1" applyAlignment="1">
      <alignment vertical="top"/>
    </xf>
    <xf numFmtId="0" fontId="17" fillId="0" borderId="38" xfId="0" applyFont="1" applyBorder="1" applyAlignment="1">
      <alignment vertical="top" wrapText="1"/>
    </xf>
    <xf numFmtId="2" fontId="12" fillId="0" borderId="40" xfId="0" applyNumberFormat="1" applyFont="1" applyBorder="1" applyAlignment="1">
      <alignment vertical="top"/>
    </xf>
    <xf numFmtId="0" fontId="22" fillId="5" borderId="12" xfId="0" applyFont="1" applyFill="1" applyBorder="1" applyAlignment="1">
      <alignment vertical="top"/>
    </xf>
    <xf numFmtId="2" fontId="22" fillId="5" borderId="12" xfId="0" applyNumberFormat="1" applyFont="1" applyFill="1" applyBorder="1" applyAlignment="1">
      <alignment vertical="top"/>
    </xf>
    <xf numFmtId="2" fontId="22" fillId="5" borderId="17" xfId="0" applyNumberFormat="1" applyFont="1" applyFill="1" applyBorder="1" applyAlignment="1">
      <alignment vertical="top"/>
    </xf>
    <xf numFmtId="1" fontId="22" fillId="5" borderId="12" xfId="0" applyNumberFormat="1" applyFont="1" applyFill="1" applyBorder="1" applyAlignment="1">
      <alignment horizontal="right" vertical="top"/>
    </xf>
    <xf numFmtId="169" fontId="22" fillId="5" borderId="12" xfId="0" applyNumberFormat="1" applyFont="1" applyFill="1" applyBorder="1" applyAlignment="1">
      <alignment horizontal="right" vertical="top"/>
    </xf>
    <xf numFmtId="2" fontId="23" fillId="5" borderId="5" xfId="0" applyNumberFormat="1" applyFont="1" applyFill="1" applyBorder="1" applyAlignment="1">
      <alignment horizontal="right" vertical="top"/>
    </xf>
    <xf numFmtId="0" fontId="49" fillId="0" borderId="0" xfId="0" applyFont="1"/>
    <xf numFmtId="0" fontId="44" fillId="0" borderId="0" xfId="0" applyFont="1" applyBorder="1" applyAlignment="1">
      <alignment horizontal="center"/>
    </xf>
    <xf numFmtId="0" fontId="49" fillId="0" borderId="0" xfId="0" applyFont="1" applyBorder="1" applyAlignment="1">
      <alignment horizontal="right"/>
    </xf>
    <xf numFmtId="2" fontId="23" fillId="3" borderId="12" xfId="0" applyNumberFormat="1" applyFont="1" applyFill="1" applyBorder="1" applyAlignment="1">
      <alignment horizontal="right" vertical="top"/>
    </xf>
    <xf numFmtId="2" fontId="23" fillId="3" borderId="13" xfId="0" applyNumberFormat="1" applyFont="1" applyFill="1" applyBorder="1" applyAlignment="1">
      <alignment horizontal="right" vertical="top"/>
    </xf>
    <xf numFmtId="2" fontId="23" fillId="3" borderId="12" xfId="0" applyNumberFormat="1" applyFont="1" applyFill="1" applyBorder="1" applyAlignment="1">
      <alignment vertical="top"/>
    </xf>
    <xf numFmtId="2" fontId="22" fillId="3" borderId="12" xfId="0" applyNumberFormat="1" applyFont="1" applyFill="1" applyBorder="1" applyAlignment="1">
      <alignment vertical="top"/>
    </xf>
    <xf numFmtId="2" fontId="22" fillId="3" borderId="12" xfId="0" applyNumberFormat="1" applyFont="1" applyFill="1" applyBorder="1" applyAlignment="1">
      <alignment horizontal="right" vertical="top"/>
    </xf>
    <xf numFmtId="2" fontId="22" fillId="3" borderId="5" xfId="0" applyNumberFormat="1" applyFont="1" applyFill="1" applyBorder="1" applyAlignment="1">
      <alignment horizontal="right" vertical="top"/>
    </xf>
    <xf numFmtId="2" fontId="23" fillId="3" borderId="13" xfId="0" applyNumberFormat="1" applyFont="1" applyFill="1" applyBorder="1" applyAlignment="1">
      <alignment vertical="top"/>
    </xf>
    <xf numFmtId="2" fontId="23" fillId="3" borderId="14" xfId="0" applyNumberFormat="1" applyFont="1" applyFill="1" applyBorder="1" applyAlignment="1">
      <alignment vertical="top"/>
    </xf>
    <xf numFmtId="2" fontId="22" fillId="3" borderId="13" xfId="0" applyNumberFormat="1" applyFont="1" applyFill="1" applyBorder="1" applyAlignment="1">
      <alignment vertical="top"/>
    </xf>
    <xf numFmtId="2" fontId="22" fillId="3" borderId="14" xfId="0" applyNumberFormat="1" applyFont="1" applyFill="1" applyBorder="1" applyAlignment="1">
      <alignment vertical="top"/>
    </xf>
    <xf numFmtId="1" fontId="22" fillId="3" borderId="12" xfId="0" applyNumberFormat="1" applyFont="1" applyFill="1" applyBorder="1" applyAlignment="1">
      <alignment vertical="top"/>
    </xf>
    <xf numFmtId="1" fontId="22" fillId="3" borderId="13" xfId="0" applyNumberFormat="1" applyFont="1" applyFill="1" applyBorder="1" applyAlignment="1">
      <alignment vertical="top"/>
    </xf>
    <xf numFmtId="1" fontId="22" fillId="3" borderId="14" xfId="0" applyNumberFormat="1" applyFont="1" applyFill="1" applyBorder="1" applyAlignment="1">
      <alignment vertical="top"/>
    </xf>
    <xf numFmtId="0" fontId="23" fillId="3" borderId="11" xfId="0" applyFont="1" applyFill="1" applyBorder="1" applyAlignment="1">
      <alignment horizontal="left" vertical="top" wrapText="1"/>
    </xf>
    <xf numFmtId="2" fontId="22" fillId="3" borderId="14" xfId="0" applyNumberFormat="1" applyFont="1" applyFill="1" applyBorder="1" applyAlignment="1">
      <alignment horizontal="right" vertical="top"/>
    </xf>
    <xf numFmtId="9" fontId="22" fillId="3" borderId="14" xfId="0" applyNumberFormat="1" applyFont="1" applyFill="1" applyBorder="1" applyAlignment="1">
      <alignment horizontal="right" vertical="top"/>
    </xf>
    <xf numFmtId="9" fontId="22" fillId="3" borderId="13" xfId="0" applyNumberFormat="1" applyFont="1" applyFill="1" applyBorder="1" applyAlignment="1">
      <alignment horizontal="right" vertical="top"/>
    </xf>
    <xf numFmtId="9" fontId="22" fillId="3" borderId="12" xfId="0" applyNumberFormat="1" applyFont="1" applyFill="1" applyBorder="1" applyAlignment="1">
      <alignment horizontal="right" vertical="top"/>
    </xf>
    <xf numFmtId="2" fontId="22" fillId="3" borderId="13" xfId="0" applyNumberFormat="1" applyFont="1" applyFill="1" applyBorder="1" applyAlignment="1">
      <alignment horizontal="right" vertical="top"/>
    </xf>
    <xf numFmtId="2" fontId="23" fillId="3" borderId="14" xfId="0" applyNumberFormat="1" applyFont="1" applyFill="1" applyBorder="1" applyAlignment="1">
      <alignment horizontal="right" vertical="top"/>
    </xf>
    <xf numFmtId="2" fontId="23" fillId="3" borderId="17" xfId="0" applyNumberFormat="1" applyFont="1" applyFill="1" applyBorder="1" applyAlignment="1">
      <alignment horizontal="right"/>
    </xf>
    <xf numFmtId="2" fontId="23" fillId="3" borderId="16" xfId="0" applyNumberFormat="1" applyFont="1" applyFill="1" applyBorder="1" applyAlignment="1">
      <alignment horizontal="right"/>
    </xf>
    <xf numFmtId="2" fontId="23" fillId="3" borderId="8" xfId="0" applyNumberFormat="1" applyFont="1" applyFill="1" applyBorder="1" applyAlignment="1">
      <alignment horizontal="right" vertical="top"/>
    </xf>
    <xf numFmtId="2" fontId="23" fillId="3" borderId="9" xfId="0" applyNumberFormat="1" applyFont="1" applyFill="1" applyBorder="1" applyAlignment="1">
      <alignment horizontal="right" vertical="top"/>
    </xf>
    <xf numFmtId="0" fontId="0" fillId="3" borderId="0" xfId="0" applyFill="1"/>
    <xf numFmtId="0" fontId="23" fillId="3" borderId="11" xfId="0" applyFont="1" applyFill="1" applyBorder="1" applyAlignment="1">
      <alignment horizontal="left" vertical="top"/>
    </xf>
    <xf numFmtId="2" fontId="2" fillId="3" borderId="11" xfId="2" applyNumberFormat="1" applyFill="1" applyBorder="1" applyAlignment="1" applyProtection="1">
      <alignment vertical="top"/>
    </xf>
    <xf numFmtId="0" fontId="23" fillId="3" borderId="1" xfId="0" applyFont="1" applyFill="1" applyBorder="1" applyAlignment="1">
      <alignment horizontal="left" vertical="top" wrapText="1"/>
    </xf>
    <xf numFmtId="1" fontId="40" fillId="0" borderId="12" xfId="2" applyNumberFormat="1" applyFont="1" applyBorder="1" applyAlignment="1" applyProtection="1">
      <alignment vertical="top"/>
    </xf>
    <xf numFmtId="0" fontId="5" fillId="0" borderId="1" xfId="0" applyFont="1" applyBorder="1" applyAlignment="1">
      <alignment vertical="top"/>
    </xf>
    <xf numFmtId="0" fontId="5" fillId="3" borderId="1" xfId="0" applyFont="1" applyFill="1" applyBorder="1" applyAlignment="1">
      <alignment vertical="top" wrapText="1"/>
    </xf>
    <xf numFmtId="0" fontId="14" fillId="0" borderId="7" xfId="1" applyFont="1" applyFill="1" applyBorder="1" applyAlignment="1">
      <alignment vertical="top"/>
    </xf>
    <xf numFmtId="0" fontId="14" fillId="0" borderId="8" xfId="0" applyFont="1" applyBorder="1" applyAlignment="1">
      <alignment horizontal="center" vertical="top"/>
    </xf>
    <xf numFmtId="0" fontId="38" fillId="0" borderId="11" xfId="1" applyFont="1" applyFill="1" applyBorder="1" applyAlignment="1">
      <alignment horizontal="left" vertical="top"/>
    </xf>
    <xf numFmtId="1" fontId="38" fillId="0" borderId="11" xfId="0" applyNumberFormat="1" applyFont="1" applyFill="1" applyBorder="1" applyAlignment="1">
      <alignment vertical="top"/>
    </xf>
    <xf numFmtId="1" fontId="39" fillId="0" borderId="12" xfId="2" quotePrefix="1" applyNumberFormat="1" applyFont="1" applyFill="1" applyBorder="1" applyAlignment="1" applyProtection="1">
      <alignment vertical="top"/>
    </xf>
    <xf numFmtId="0" fontId="14" fillId="0" borderId="11" xfId="0" applyFont="1" applyFill="1" applyBorder="1" applyAlignment="1">
      <alignment horizontal="left" vertical="top" wrapText="1"/>
    </xf>
    <xf numFmtId="165" fontId="14" fillId="0" borderId="13" xfId="0" applyNumberFormat="1" applyFont="1" applyFill="1" applyBorder="1" applyAlignment="1">
      <alignment vertical="top"/>
    </xf>
    <xf numFmtId="4" fontId="14" fillId="0" borderId="12" xfId="0" applyNumberFormat="1" applyFont="1" applyFill="1" applyBorder="1" applyAlignment="1">
      <alignment vertical="top"/>
    </xf>
    <xf numFmtId="2" fontId="38" fillId="0" borderId="11" xfId="0" applyNumberFormat="1" applyFont="1" applyFill="1" applyBorder="1" applyAlignment="1">
      <alignment horizontal="right" vertical="top"/>
    </xf>
    <xf numFmtId="0" fontId="38" fillId="0" borderId="11" xfId="0" applyFont="1" applyFill="1" applyBorder="1" applyAlignment="1">
      <alignment vertical="top"/>
    </xf>
    <xf numFmtId="2" fontId="38" fillId="0" borderId="13" xfId="0" applyNumberFormat="1" applyFont="1" applyFill="1" applyBorder="1" applyAlignment="1">
      <alignment horizontal="right" vertical="top"/>
    </xf>
    <xf numFmtId="0" fontId="38" fillId="2" borderId="11" xfId="0" applyFont="1" applyFill="1" applyBorder="1" applyAlignment="1">
      <alignment vertical="top" wrapText="1"/>
    </xf>
    <xf numFmtId="0" fontId="38" fillId="2" borderId="12" xfId="0" applyFont="1" applyFill="1" applyBorder="1" applyAlignment="1">
      <alignment horizontal="center" vertical="top"/>
    </xf>
    <xf numFmtId="2" fontId="38" fillId="2" borderId="11" xfId="0" applyNumberFormat="1" applyFont="1" applyFill="1" applyBorder="1" applyAlignment="1">
      <alignment vertical="top"/>
    </xf>
    <xf numFmtId="2" fontId="38" fillId="2" borderId="12" xfId="0" applyNumberFormat="1" applyFont="1" applyFill="1" applyBorder="1" applyAlignment="1">
      <alignment vertical="top"/>
    </xf>
    <xf numFmtId="2" fontId="38" fillId="0" borderId="11" xfId="0" applyNumberFormat="1" applyFont="1" applyFill="1" applyBorder="1" applyAlignment="1">
      <alignment vertical="top"/>
    </xf>
    <xf numFmtId="4" fontId="38" fillId="0" borderId="14" xfId="0" applyNumberFormat="1" applyFont="1" applyFill="1" applyBorder="1" applyAlignment="1">
      <alignment vertical="top"/>
    </xf>
    <xf numFmtId="2" fontId="55" fillId="0" borderId="12" xfId="0" applyNumberFormat="1" applyFont="1" applyFill="1" applyBorder="1" applyAlignment="1">
      <alignment vertical="top"/>
    </xf>
    <xf numFmtId="0" fontId="38" fillId="0" borderId="14" xfId="0" applyFont="1" applyBorder="1" applyAlignment="1">
      <alignment vertical="top"/>
    </xf>
    <xf numFmtId="0" fontId="38" fillId="0" borderId="15" xfId="1" applyFont="1" applyFill="1" applyBorder="1" applyAlignment="1">
      <alignment horizontal="left" vertical="top"/>
    </xf>
    <xf numFmtId="0" fontId="38" fillId="0" borderId="17" xfId="0" applyFont="1" applyFill="1" applyBorder="1" applyAlignment="1">
      <alignment horizontal="center" vertical="top"/>
    </xf>
    <xf numFmtId="2" fontId="38" fillId="0" borderId="15" xfId="0" applyNumberFormat="1" applyFont="1" applyFill="1" applyBorder="1" applyAlignment="1">
      <alignment vertical="top"/>
    </xf>
    <xf numFmtId="2" fontId="38" fillId="0" borderId="17" xfId="0" applyNumberFormat="1" applyFont="1" applyFill="1" applyBorder="1" applyAlignment="1">
      <alignment vertical="top"/>
    </xf>
    <xf numFmtId="4" fontId="38" fillId="0" borderId="16" xfId="0" applyNumberFormat="1" applyFont="1" applyFill="1" applyBorder="1" applyAlignment="1">
      <alignment vertical="top"/>
    </xf>
    <xf numFmtId="0" fontId="57" fillId="0" borderId="0" xfId="0" applyFont="1" applyAlignment="1">
      <alignment vertical="top"/>
    </xf>
    <xf numFmtId="0" fontId="56" fillId="0" borderId="0" xfId="0" applyFont="1" applyBorder="1" applyAlignment="1">
      <alignment horizontal="center" vertical="top"/>
    </xf>
    <xf numFmtId="0" fontId="57" fillId="0" borderId="0" xfId="0" applyFont="1" applyBorder="1" applyAlignment="1">
      <alignment horizontal="right" vertical="top"/>
    </xf>
    <xf numFmtId="0" fontId="10" fillId="0" borderId="0" xfId="0" applyFont="1" applyAlignment="1">
      <alignment horizontal="right" vertical="top"/>
    </xf>
    <xf numFmtId="0" fontId="17" fillId="0" borderId="1" xfId="0" applyFont="1" applyBorder="1" applyAlignment="1">
      <alignment horizontal="center" vertical="top"/>
    </xf>
    <xf numFmtId="0" fontId="12" fillId="0" borderId="1" xfId="0" applyFont="1" applyBorder="1" applyAlignment="1">
      <alignment vertical="top"/>
    </xf>
    <xf numFmtId="164" fontId="12" fillId="0" borderId="1" xfId="0" applyNumberFormat="1" applyFont="1" applyBorder="1" applyAlignment="1">
      <alignment horizontal="center" vertical="top"/>
    </xf>
    <xf numFmtId="0" fontId="12" fillId="0" borderId="1" xfId="0" applyFont="1" applyBorder="1" applyAlignment="1">
      <alignment horizontal="center" vertical="top"/>
    </xf>
    <xf numFmtId="0" fontId="12" fillId="0" borderId="25" xfId="0" applyFont="1" applyBorder="1" applyAlignment="1">
      <alignment vertical="top"/>
    </xf>
    <xf numFmtId="0" fontId="38" fillId="0" borderId="1" xfId="0" applyFont="1" applyBorder="1" applyAlignment="1">
      <alignment horizontal="center" vertical="top"/>
    </xf>
    <xf numFmtId="0" fontId="12" fillId="0" borderId="0" xfId="0" applyFont="1" applyBorder="1" applyAlignment="1">
      <alignment vertical="top" wrapText="1"/>
    </xf>
    <xf numFmtId="0" fontId="12" fillId="0" borderId="0" xfId="0" applyFont="1" applyBorder="1" applyAlignment="1">
      <alignment vertical="top"/>
    </xf>
    <xf numFmtId="0" fontId="38" fillId="3" borderId="0" xfId="0" applyFont="1" applyFill="1" applyBorder="1" applyAlignment="1">
      <alignment horizontal="left" vertical="top"/>
    </xf>
    <xf numFmtId="0" fontId="38" fillId="3" borderId="29" xfId="0" applyFont="1" applyFill="1" applyBorder="1" applyAlignment="1">
      <alignment horizontal="center" vertical="top"/>
    </xf>
    <xf numFmtId="1" fontId="38" fillId="3" borderId="29" xfId="0" applyNumberFormat="1" applyFont="1" applyFill="1" applyBorder="1" applyAlignment="1">
      <alignment horizontal="right" vertical="top"/>
    </xf>
    <xf numFmtId="0" fontId="38" fillId="3" borderId="0" xfId="0" applyFont="1" applyFill="1" applyBorder="1" applyAlignment="1">
      <alignment horizontal="right" vertical="top"/>
    </xf>
    <xf numFmtId="1" fontId="22" fillId="0" borderId="7" xfId="3" applyNumberFormat="1" applyFont="1" applyBorder="1" applyAlignment="1">
      <alignment horizontal="left" indent="1"/>
    </xf>
    <xf numFmtId="2" fontId="33" fillId="0" borderId="8" xfId="0" applyNumberFormat="1" applyFont="1" applyBorder="1" applyAlignment="1">
      <alignment horizontal="center" wrapText="1"/>
    </xf>
    <xf numFmtId="2" fontId="34" fillId="0" borderId="8" xfId="3" applyNumberFormat="1" applyFont="1" applyBorder="1" applyAlignment="1">
      <alignment horizontal="center" wrapText="1"/>
    </xf>
    <xf numFmtId="1" fontId="22" fillId="0" borderId="11" xfId="3" applyNumberFormat="1" applyFont="1" applyBorder="1" applyAlignment="1">
      <alignment horizontal="left" indent="1"/>
    </xf>
    <xf numFmtId="2" fontId="33" fillId="0" borderId="12" xfId="0" applyNumberFormat="1" applyFont="1" applyBorder="1" applyAlignment="1">
      <alignment horizontal="center"/>
    </xf>
    <xf numFmtId="2" fontId="34" fillId="0" borderId="12" xfId="3" applyNumberFormat="1" applyFont="1" applyBorder="1" applyAlignment="1">
      <alignment horizontal="center" wrapText="1"/>
    </xf>
    <xf numFmtId="2" fontId="22" fillId="0" borderId="14" xfId="3" applyNumberFormat="1" applyFont="1" applyBorder="1" applyAlignment="1">
      <alignment horizontal="center" wrapText="1"/>
    </xf>
    <xf numFmtId="1" fontId="22" fillId="0" borderId="15" xfId="3" applyNumberFormat="1" applyFont="1" applyBorder="1" applyAlignment="1">
      <alignment horizontal="left" indent="1"/>
    </xf>
    <xf numFmtId="2" fontId="33" fillId="0" borderId="17" xfId="0" applyNumberFormat="1" applyFont="1" applyBorder="1" applyAlignment="1">
      <alignment horizontal="center"/>
    </xf>
    <xf numFmtId="2" fontId="34" fillId="0" borderId="17" xfId="3" applyNumberFormat="1" applyFont="1" applyBorder="1" applyAlignment="1">
      <alignment horizontal="center" wrapText="1"/>
    </xf>
    <xf numFmtId="6" fontId="11" fillId="0" borderId="1" xfId="0" applyNumberFormat="1" applyFont="1" applyBorder="1" applyAlignment="1">
      <alignment vertical="top"/>
    </xf>
    <xf numFmtId="0" fontId="11" fillId="0" borderId="1" xfId="0" applyFont="1" applyBorder="1" applyAlignment="1">
      <alignment vertical="top"/>
    </xf>
    <xf numFmtId="0" fontId="11" fillId="0" borderId="1" xfId="0" applyFont="1" applyBorder="1" applyAlignment="1">
      <alignment vertical="top" wrapText="1"/>
    </xf>
    <xf numFmtId="0" fontId="11" fillId="0" borderId="1" xfId="0" applyFont="1" applyBorder="1" applyAlignment="1">
      <alignment horizontal="center" vertical="top"/>
    </xf>
    <xf numFmtId="49" fontId="11" fillId="0" borderId="1" xfId="0" applyNumberFormat="1" applyFont="1" applyBorder="1" applyAlignment="1">
      <alignment vertical="top"/>
    </xf>
    <xf numFmtId="0" fontId="11" fillId="0" borderId="0" xfId="0" applyFont="1" applyBorder="1" applyAlignment="1">
      <alignment vertical="top"/>
    </xf>
    <xf numFmtId="49" fontId="11" fillId="0" borderId="0" xfId="0" applyNumberFormat="1" applyFont="1" applyBorder="1" applyAlignment="1">
      <alignment vertical="top"/>
    </xf>
    <xf numFmtId="0" fontId="11" fillId="0" borderId="48" xfId="0" applyFont="1" applyBorder="1" applyAlignment="1">
      <alignment vertical="top"/>
    </xf>
    <xf numFmtId="49" fontId="11" fillId="0" borderId="48" xfId="0" applyNumberFormat="1" applyFont="1" applyBorder="1" applyAlignment="1">
      <alignment vertical="top"/>
    </xf>
    <xf numFmtId="165" fontId="11" fillId="0" borderId="1" xfId="0" applyNumberFormat="1" applyFont="1" applyBorder="1" applyAlignment="1">
      <alignment vertical="top"/>
    </xf>
    <xf numFmtId="0" fontId="11" fillId="0" borderId="0" xfId="0" applyFont="1" applyBorder="1" applyAlignment="1">
      <alignment vertical="top"/>
    </xf>
    <xf numFmtId="0" fontId="23" fillId="3" borderId="26" xfId="0" applyFont="1" applyFill="1" applyBorder="1" applyAlignment="1">
      <alignment horizontal="center" vertical="top"/>
    </xf>
    <xf numFmtId="0" fontId="25" fillId="3" borderId="4" xfId="0" applyFont="1" applyFill="1" applyBorder="1" applyAlignment="1">
      <alignment horizontal="center" vertical="top"/>
    </xf>
    <xf numFmtId="0" fontId="23" fillId="3" borderId="36" xfId="0" applyFont="1" applyFill="1" applyBorder="1" applyAlignment="1">
      <alignment horizontal="center" vertical="center"/>
    </xf>
    <xf numFmtId="0" fontId="23" fillId="3" borderId="36" xfId="0" applyFont="1" applyFill="1" applyBorder="1" applyAlignment="1">
      <alignment horizontal="center" vertical="center" wrapText="1"/>
    </xf>
    <xf numFmtId="2" fontId="2" fillId="3" borderId="11" xfId="2" applyNumberFormat="1" applyFill="1" applyBorder="1" applyAlignment="1" applyProtection="1">
      <alignment horizontal="right" vertical="top"/>
    </xf>
    <xf numFmtId="2" fontId="2" fillId="0" borderId="11" xfId="2" applyNumberFormat="1" applyFill="1" applyBorder="1" applyAlignment="1" applyProtection="1">
      <alignment horizontal="right" vertical="top"/>
    </xf>
    <xf numFmtId="2" fontId="23" fillId="3" borderId="36" xfId="0" applyNumberFormat="1" applyFont="1" applyFill="1" applyBorder="1" applyAlignment="1">
      <alignment horizontal="center" vertical="center" wrapText="1"/>
    </xf>
    <xf numFmtId="2" fontId="2" fillId="3" borderId="7" xfId="2" applyNumberFormat="1" applyFill="1" applyBorder="1" applyAlignment="1" applyProtection="1">
      <alignment horizontal="right" vertical="top"/>
    </xf>
    <xf numFmtId="2" fontId="2" fillId="0" borderId="13" xfId="2" applyNumberFormat="1" applyFill="1" applyBorder="1" applyAlignment="1" applyProtection="1">
      <alignment horizontal="right" vertical="top"/>
    </xf>
    <xf numFmtId="2" fontId="22" fillId="0" borderId="13" xfId="0" applyNumberFormat="1" applyFont="1" applyFill="1" applyBorder="1" applyAlignment="1">
      <alignment horizontal="right" vertical="top"/>
    </xf>
    <xf numFmtId="2" fontId="2" fillId="3" borderId="13" xfId="2" applyNumberFormat="1" applyFill="1" applyBorder="1" applyAlignment="1" applyProtection="1">
      <alignment horizontal="right" vertical="top"/>
    </xf>
    <xf numFmtId="2" fontId="2" fillId="3" borderId="13" xfId="2" applyNumberFormat="1" applyFill="1" applyBorder="1" applyAlignment="1" applyProtection="1">
      <alignment vertical="top"/>
    </xf>
    <xf numFmtId="2" fontId="23" fillId="3" borderId="10" xfId="0" applyNumberFormat="1" applyFont="1" applyFill="1" applyBorder="1" applyAlignment="1">
      <alignment horizontal="right" vertical="top"/>
    </xf>
    <xf numFmtId="2" fontId="23" fillId="0" borderId="1" xfId="0" applyNumberFormat="1" applyFont="1" applyFill="1" applyBorder="1" applyAlignment="1">
      <alignment horizontal="right" vertical="top"/>
    </xf>
    <xf numFmtId="0" fontId="23" fillId="0" borderId="1" xfId="0" applyFont="1" applyFill="1" applyBorder="1" applyAlignment="1">
      <alignment horizontal="left" vertical="top" wrapText="1"/>
    </xf>
    <xf numFmtId="14" fontId="23" fillId="3" borderId="1" xfId="0" applyNumberFormat="1" applyFont="1" applyFill="1" applyBorder="1" applyAlignment="1">
      <alignment horizontal="left" vertical="top" wrapText="1"/>
    </xf>
    <xf numFmtId="0" fontId="52" fillId="0" borderId="61" xfId="0" applyFont="1" applyFill="1" applyBorder="1" applyAlignment="1">
      <alignment horizontal="left" vertical="top" wrapText="1"/>
    </xf>
    <xf numFmtId="2" fontId="52" fillId="0" borderId="61" xfId="0" applyNumberFormat="1" applyFont="1" applyFill="1" applyBorder="1" applyAlignment="1">
      <alignment horizontal="right" vertical="top" wrapText="1"/>
    </xf>
    <xf numFmtId="2" fontId="52" fillId="0" borderId="42" xfId="0" applyNumberFormat="1" applyFont="1" applyFill="1" applyBorder="1" applyAlignment="1">
      <alignment vertical="top" wrapText="1"/>
    </xf>
    <xf numFmtId="14" fontId="0" fillId="0" borderId="0" xfId="0" applyNumberFormat="1"/>
    <xf numFmtId="2" fontId="2" fillId="0" borderId="32" xfId="2" applyNumberFormat="1" applyFill="1" applyBorder="1" applyAlignment="1" applyProtection="1">
      <alignment horizontal="right" vertical="top"/>
    </xf>
    <xf numFmtId="2" fontId="2" fillId="5" borderId="11" xfId="2" applyNumberFormat="1" applyFill="1" applyBorder="1" applyAlignment="1" applyProtection="1">
      <alignment horizontal="right" vertical="top" wrapText="1"/>
    </xf>
    <xf numFmtId="2" fontId="53" fillId="3" borderId="11" xfId="0" applyNumberFormat="1" applyFont="1" applyFill="1" applyBorder="1" applyAlignment="1">
      <alignment horizontal="right" vertical="top" wrapText="1"/>
    </xf>
    <xf numFmtId="0" fontId="0" fillId="0" borderId="1" xfId="0" applyBorder="1"/>
    <xf numFmtId="2" fontId="53" fillId="5" borderId="12" xfId="0" applyNumberFormat="1" applyFont="1" applyFill="1" applyBorder="1" applyAlignment="1">
      <alignment horizontal="right" vertical="top" wrapText="1"/>
    </xf>
    <xf numFmtId="2" fontId="0" fillId="5" borderId="1" xfId="0" applyNumberFormat="1" applyFill="1" applyBorder="1"/>
    <xf numFmtId="0" fontId="0" fillId="5" borderId="1" xfId="0" applyFill="1" applyBorder="1"/>
    <xf numFmtId="0" fontId="0" fillId="0" borderId="0" xfId="0" applyBorder="1" applyAlignment="1">
      <alignment vertical="center" wrapText="1"/>
    </xf>
    <xf numFmtId="0" fontId="0" fillId="0" borderId="0" xfId="0" applyBorder="1" applyAlignment="1">
      <alignment vertical="top" wrapText="1"/>
    </xf>
    <xf numFmtId="0" fontId="59" fillId="0" borderId="0" xfId="0" applyFont="1" applyBorder="1" applyAlignment="1">
      <alignment vertical="center" wrapText="1"/>
    </xf>
    <xf numFmtId="14" fontId="0" fillId="0" borderId="0" xfId="0" applyNumberFormat="1" applyBorder="1" applyAlignment="1">
      <alignment vertical="center" wrapText="1"/>
    </xf>
    <xf numFmtId="0" fontId="59" fillId="0" borderId="0" xfId="0" applyFont="1" applyBorder="1" applyAlignment="1">
      <alignment vertical="top" wrapText="1"/>
    </xf>
    <xf numFmtId="0" fontId="0" fillId="0" borderId="0" xfId="0" applyBorder="1"/>
    <xf numFmtId="0" fontId="58" fillId="0" borderId="0" xfId="0" applyFont="1" applyAlignment="1">
      <alignment wrapText="1"/>
    </xf>
    <xf numFmtId="0" fontId="22" fillId="0" borderId="0" xfId="0" applyFont="1" applyAlignment="1">
      <alignment vertical="top" wrapText="1"/>
    </xf>
    <xf numFmtId="0" fontId="62" fillId="0" borderId="0" xfId="0" applyFont="1" applyAlignment="1">
      <alignment wrapText="1"/>
    </xf>
    <xf numFmtId="0" fontId="23" fillId="3" borderId="26" xfId="0" applyFont="1" applyFill="1" applyBorder="1" applyAlignment="1">
      <alignment vertical="center" wrapText="1"/>
    </xf>
    <xf numFmtId="0" fontId="23" fillId="3" borderId="65" xfId="0" applyFont="1" applyFill="1" applyBorder="1" applyAlignment="1">
      <alignment vertical="center" wrapText="1"/>
    </xf>
    <xf numFmtId="0" fontId="27" fillId="0" borderId="11" xfId="0" applyFont="1" applyFill="1" applyBorder="1" applyAlignment="1">
      <alignment horizontal="center" vertical="top"/>
    </xf>
    <xf numFmtId="0" fontId="30" fillId="0" borderId="11" xfId="0" applyFont="1" applyFill="1" applyBorder="1" applyAlignment="1">
      <alignment horizontal="center" vertical="top"/>
    </xf>
    <xf numFmtId="0" fontId="30" fillId="3" borderId="11" xfId="0" applyFont="1" applyFill="1" applyBorder="1" applyAlignment="1">
      <alignment horizontal="center" vertical="top"/>
    </xf>
    <xf numFmtId="0" fontId="30" fillId="3" borderId="25" xfId="0" applyFont="1" applyFill="1" applyBorder="1" applyAlignment="1">
      <alignment horizontal="center" vertical="top"/>
    </xf>
    <xf numFmtId="0" fontId="30" fillId="0" borderId="25" xfId="0" applyFont="1" applyFill="1" applyBorder="1" applyAlignment="1">
      <alignment horizontal="center" vertical="top"/>
    </xf>
    <xf numFmtId="2" fontId="23" fillId="3" borderId="56" xfId="0" applyNumberFormat="1" applyFont="1" applyFill="1" applyBorder="1" applyAlignment="1">
      <alignment horizontal="right" vertical="top"/>
    </xf>
    <xf numFmtId="2" fontId="23" fillId="3" borderId="73" xfId="0" applyNumberFormat="1" applyFont="1" applyFill="1" applyBorder="1" applyAlignment="1">
      <alignment horizontal="right" vertical="top"/>
    </xf>
    <xf numFmtId="2" fontId="23" fillId="3" borderId="74" xfId="0" applyNumberFormat="1" applyFont="1" applyFill="1" applyBorder="1" applyAlignment="1">
      <alignment horizontal="right" vertical="top"/>
    </xf>
    <xf numFmtId="2" fontId="23" fillId="0" borderId="73" xfId="0" applyNumberFormat="1" applyFont="1" applyFill="1" applyBorder="1" applyAlignment="1">
      <alignment horizontal="right" vertical="top"/>
    </xf>
    <xf numFmtId="2" fontId="23" fillId="0" borderId="74" xfId="0" applyNumberFormat="1" applyFont="1" applyFill="1" applyBorder="1" applyAlignment="1">
      <alignment horizontal="right" vertical="top"/>
    </xf>
    <xf numFmtId="2" fontId="23" fillId="0" borderId="47" xfId="0" applyNumberFormat="1" applyFont="1" applyFill="1" applyBorder="1" applyAlignment="1">
      <alignment horizontal="right" vertical="top"/>
    </xf>
    <xf numFmtId="2" fontId="23" fillId="0" borderId="49" xfId="0" applyNumberFormat="1" applyFont="1" applyFill="1" applyBorder="1" applyAlignment="1">
      <alignment horizontal="right" vertical="top"/>
    </xf>
    <xf numFmtId="2" fontId="23" fillId="3" borderId="0" xfId="0" applyNumberFormat="1" applyFont="1" applyFill="1" applyBorder="1" applyAlignment="1">
      <alignment horizontal="center" vertical="center" wrapText="1"/>
    </xf>
    <xf numFmtId="2" fontId="31" fillId="3" borderId="13" xfId="2" applyNumberFormat="1" applyFont="1" applyFill="1" applyBorder="1" applyAlignment="1" applyProtection="1">
      <alignment horizontal="right" vertical="top"/>
    </xf>
    <xf numFmtId="2" fontId="2" fillId="3" borderId="56" xfId="2" applyNumberFormat="1" applyFill="1" applyBorder="1" applyAlignment="1" applyProtection="1">
      <alignment horizontal="right" vertical="top"/>
    </xf>
    <xf numFmtId="2" fontId="2" fillId="3" borderId="73" xfId="2" applyNumberFormat="1" applyFill="1" applyBorder="1" applyAlignment="1" applyProtection="1">
      <alignment horizontal="right" vertical="top"/>
    </xf>
    <xf numFmtId="2" fontId="2" fillId="3" borderId="74" xfId="2" applyNumberFormat="1" applyFill="1" applyBorder="1" applyAlignment="1" applyProtection="1">
      <alignment horizontal="right" vertical="top"/>
    </xf>
    <xf numFmtId="2" fontId="23" fillId="3" borderId="47" xfId="0" applyNumberFormat="1" applyFont="1" applyFill="1" applyBorder="1" applyAlignment="1">
      <alignment horizontal="right" vertical="top"/>
    </xf>
    <xf numFmtId="2" fontId="23" fillId="3" borderId="49" xfId="0" applyNumberFormat="1" applyFont="1" applyFill="1" applyBorder="1" applyAlignment="1">
      <alignment horizontal="right" vertical="top"/>
    </xf>
    <xf numFmtId="2" fontId="23" fillId="3" borderId="76" xfId="0" applyNumberFormat="1" applyFont="1" applyFill="1" applyBorder="1" applyAlignment="1">
      <alignment horizontal="center" vertical="center" wrapText="1"/>
    </xf>
    <xf numFmtId="0" fontId="23" fillId="3" borderId="18" xfId="0" applyFont="1" applyFill="1" applyBorder="1" applyAlignment="1">
      <alignment horizontal="center" vertical="center" wrapText="1"/>
    </xf>
    <xf numFmtId="0" fontId="23" fillId="3" borderId="77" xfId="0" applyFont="1" applyFill="1" applyBorder="1" applyAlignment="1">
      <alignment horizontal="center" vertical="center" wrapText="1"/>
    </xf>
    <xf numFmtId="0" fontId="24" fillId="3" borderId="60" xfId="0" applyFont="1" applyFill="1" applyBorder="1" applyAlignment="1">
      <alignment horizontal="center" vertical="center" wrapText="1"/>
    </xf>
    <xf numFmtId="0" fontId="23" fillId="3" borderId="52" xfId="0" applyFont="1" applyFill="1" applyBorder="1" applyAlignment="1">
      <alignment horizontal="center" vertical="center"/>
    </xf>
    <xf numFmtId="0" fontId="23" fillId="3" borderId="79" xfId="0" applyFont="1" applyFill="1" applyBorder="1" applyAlignment="1">
      <alignment horizontal="center" vertical="center" wrapText="1"/>
    </xf>
    <xf numFmtId="0" fontId="23" fillId="3" borderId="52" xfId="0" applyFont="1" applyFill="1" applyBorder="1" applyAlignment="1">
      <alignment horizontal="center" vertical="center" wrapText="1"/>
    </xf>
    <xf numFmtId="0" fontId="23" fillId="3" borderId="54" xfId="0" applyFont="1" applyFill="1" applyBorder="1" applyAlignment="1">
      <alignment horizontal="center" vertical="center" wrapText="1"/>
    </xf>
    <xf numFmtId="0" fontId="24" fillId="3" borderId="54" xfId="0" applyFont="1" applyFill="1" applyBorder="1" applyAlignment="1">
      <alignment horizontal="center" vertical="center" wrapText="1"/>
    </xf>
    <xf numFmtId="0" fontId="23" fillId="3" borderId="41" xfId="0" applyFont="1" applyFill="1" applyBorder="1" applyAlignment="1">
      <alignment horizontal="center" vertical="center" wrapText="1"/>
    </xf>
    <xf numFmtId="2" fontId="23" fillId="3" borderId="25" xfId="0" applyNumberFormat="1" applyFont="1" applyFill="1" applyBorder="1" applyAlignment="1">
      <alignment horizontal="center" vertical="center" wrapText="1"/>
    </xf>
    <xf numFmtId="2" fontId="2" fillId="0" borderId="1" xfId="2" applyNumberFormat="1" applyFill="1" applyBorder="1" applyAlignment="1" applyProtection="1">
      <alignment horizontal="right" vertical="top"/>
    </xf>
    <xf numFmtId="2" fontId="23" fillId="3" borderId="4" xfId="0" applyNumberFormat="1" applyFont="1" applyFill="1" applyBorder="1" applyAlignment="1">
      <alignment horizontal="right" vertical="top"/>
    </xf>
    <xf numFmtId="2" fontId="23" fillId="3" borderId="35" xfId="0" applyNumberFormat="1" applyFont="1" applyFill="1" applyBorder="1" applyAlignment="1">
      <alignment horizontal="right" vertical="top"/>
    </xf>
    <xf numFmtId="2" fontId="23" fillId="3" borderId="42" xfId="0" applyNumberFormat="1" applyFont="1" applyFill="1" applyBorder="1" applyAlignment="1">
      <alignment horizontal="right" vertical="top"/>
    </xf>
    <xf numFmtId="2" fontId="23" fillId="3" borderId="34" xfId="0" applyNumberFormat="1" applyFont="1" applyFill="1" applyBorder="1" applyAlignment="1">
      <alignment horizontal="right" vertical="top"/>
    </xf>
    <xf numFmtId="2" fontId="22" fillId="3" borderId="1" xfId="0" applyNumberFormat="1" applyFont="1" applyFill="1" applyBorder="1" applyAlignment="1">
      <alignment horizontal="right" vertical="top"/>
    </xf>
    <xf numFmtId="2" fontId="23" fillId="3" borderId="20" xfId="0" applyNumberFormat="1" applyFont="1" applyFill="1" applyBorder="1" applyAlignment="1">
      <alignment horizontal="center" vertical="center" wrapText="1"/>
    </xf>
    <xf numFmtId="2" fontId="23" fillId="3" borderId="80" xfId="0" applyNumberFormat="1" applyFont="1" applyFill="1" applyBorder="1" applyAlignment="1">
      <alignment horizontal="center" vertical="center" wrapText="1"/>
    </xf>
    <xf numFmtId="2" fontId="23" fillId="3" borderId="25" xfId="0" applyNumberFormat="1" applyFont="1" applyFill="1" applyBorder="1" applyAlignment="1">
      <alignment horizontal="right" vertical="top"/>
    </xf>
    <xf numFmtId="2" fontId="23" fillId="0" borderId="25" xfId="0" applyNumberFormat="1" applyFont="1" applyFill="1" applyBorder="1" applyAlignment="1">
      <alignment horizontal="right" vertical="top"/>
    </xf>
    <xf numFmtId="2" fontId="23" fillId="0" borderId="81" xfId="0" applyNumberFormat="1" applyFont="1" applyFill="1" applyBorder="1" applyAlignment="1">
      <alignment horizontal="right" vertical="top"/>
    </xf>
    <xf numFmtId="2" fontId="2" fillId="0" borderId="56" xfId="2" applyNumberFormat="1" applyFill="1" applyBorder="1" applyAlignment="1" applyProtection="1">
      <alignment horizontal="right" vertical="top"/>
    </xf>
    <xf numFmtId="2" fontId="2" fillId="0" borderId="0" xfId="2" applyNumberFormat="1" applyFill="1" applyBorder="1" applyAlignment="1" applyProtection="1">
      <alignment horizontal="right" vertical="top"/>
    </xf>
    <xf numFmtId="2" fontId="22" fillId="0" borderId="56" xfId="0" applyNumberFormat="1" applyFont="1" applyFill="1" applyBorder="1" applyAlignment="1">
      <alignment horizontal="right" vertical="top"/>
    </xf>
    <xf numFmtId="2" fontId="2" fillId="0" borderId="43" xfId="2" applyNumberFormat="1" applyFill="1" applyBorder="1" applyAlignment="1" applyProtection="1">
      <alignment horizontal="right" vertical="top"/>
    </xf>
    <xf numFmtId="0" fontId="23" fillId="3" borderId="47" xfId="0" applyFont="1" applyFill="1" applyBorder="1" applyAlignment="1">
      <alignment horizontal="center" vertical="center" wrapText="1"/>
    </xf>
    <xf numFmtId="0" fontId="23" fillId="3" borderId="49" xfId="0" applyFont="1" applyFill="1" applyBorder="1" applyAlignment="1">
      <alignment horizontal="center" vertical="center" wrapText="1"/>
    </xf>
    <xf numFmtId="0" fontId="23" fillId="3" borderId="59" xfId="0" applyFont="1" applyFill="1" applyBorder="1" applyAlignment="1">
      <alignment horizontal="center" vertical="center" wrapText="1"/>
    </xf>
    <xf numFmtId="0" fontId="23" fillId="3" borderId="78" xfId="0" applyFont="1" applyFill="1" applyBorder="1" applyAlignment="1">
      <alignment horizontal="center" vertical="center" wrapText="1"/>
    </xf>
    <xf numFmtId="0" fontId="24" fillId="3" borderId="19" xfId="0" applyFont="1" applyFill="1" applyBorder="1" applyAlignment="1">
      <alignment horizontal="center" vertical="center" wrapText="1"/>
    </xf>
    <xf numFmtId="0" fontId="24" fillId="3" borderId="71" xfId="0" applyFont="1" applyFill="1" applyBorder="1" applyAlignment="1">
      <alignment horizontal="center" vertical="center" wrapText="1"/>
    </xf>
    <xf numFmtId="2" fontId="23" fillId="3" borderId="75" xfId="0" applyNumberFormat="1" applyFont="1" applyFill="1" applyBorder="1" applyAlignment="1">
      <alignment horizontal="center" vertical="center" wrapText="1"/>
    </xf>
    <xf numFmtId="2" fontId="2" fillId="0" borderId="73" xfId="2" applyNumberFormat="1" applyFill="1" applyBorder="1" applyAlignment="1" applyProtection="1">
      <alignment horizontal="right" vertical="top"/>
    </xf>
    <xf numFmtId="2" fontId="2" fillId="0" borderId="74" xfId="2" applyNumberFormat="1" applyFill="1" applyBorder="1" applyAlignment="1" applyProtection="1">
      <alignment horizontal="right" vertical="top"/>
    </xf>
    <xf numFmtId="2" fontId="22" fillId="0" borderId="73" xfId="0" applyNumberFormat="1" applyFont="1" applyFill="1" applyBorder="1" applyAlignment="1">
      <alignment horizontal="right" vertical="top"/>
    </xf>
    <xf numFmtId="2" fontId="22" fillId="0" borderId="74" xfId="0" applyNumberFormat="1" applyFont="1" applyFill="1" applyBorder="1" applyAlignment="1">
      <alignment horizontal="right" vertical="top"/>
    </xf>
    <xf numFmtId="2" fontId="2" fillId="3" borderId="73" xfId="2" applyNumberFormat="1" applyFill="1" applyBorder="1" applyAlignment="1" applyProtection="1">
      <alignment vertical="top"/>
    </xf>
    <xf numFmtId="2" fontId="2" fillId="3" borderId="74" xfId="2" applyNumberFormat="1" applyFill="1" applyBorder="1" applyAlignment="1" applyProtection="1">
      <alignment vertical="top"/>
    </xf>
    <xf numFmtId="43" fontId="23" fillId="0" borderId="56" xfId="4" applyFont="1" applyFill="1" applyBorder="1" applyAlignment="1">
      <alignment horizontal="right" vertical="top"/>
    </xf>
    <xf numFmtId="169" fontId="23" fillId="0" borderId="56" xfId="0" applyNumberFormat="1" applyFont="1" applyFill="1" applyBorder="1" applyAlignment="1">
      <alignment horizontal="right" vertical="top"/>
    </xf>
    <xf numFmtId="43" fontId="23" fillId="0" borderId="82" xfId="4" applyFont="1" applyFill="1" applyBorder="1" applyAlignment="1">
      <alignment horizontal="right" vertical="top"/>
    </xf>
    <xf numFmtId="2" fontId="22" fillId="0" borderId="14" xfId="0" applyNumberFormat="1" applyFont="1" applyBorder="1" applyAlignment="1">
      <alignment horizontal="right" vertical="top"/>
    </xf>
    <xf numFmtId="2" fontId="22" fillId="0" borderId="14" xfId="0" applyNumberFormat="1" applyFont="1" applyBorder="1" applyAlignment="1">
      <alignment vertical="top"/>
    </xf>
    <xf numFmtId="1" fontId="40" fillId="0" borderId="14" xfId="2" applyNumberFormat="1" applyFont="1" applyBorder="1" applyAlignment="1" applyProtection="1">
      <alignment vertical="top"/>
    </xf>
    <xf numFmtId="9" fontId="22" fillId="0" borderId="14" xfId="0" applyNumberFormat="1" applyFont="1" applyBorder="1" applyAlignment="1">
      <alignment horizontal="right" vertical="top"/>
    </xf>
    <xf numFmtId="2" fontId="22" fillId="3" borderId="73" xfId="0" applyNumberFormat="1" applyFont="1" applyFill="1" applyBorder="1" applyAlignment="1">
      <alignment horizontal="right" vertical="top"/>
    </xf>
    <xf numFmtId="2" fontId="22" fillId="3" borderId="74" xfId="0" applyNumberFormat="1" applyFont="1" applyFill="1" applyBorder="1" applyAlignment="1">
      <alignment horizontal="right" vertical="top"/>
    </xf>
    <xf numFmtId="9" fontId="23" fillId="0" borderId="34" xfId="0" applyNumberFormat="1" applyFont="1" applyBorder="1" applyAlignment="1">
      <alignment horizontal="right" vertical="top"/>
    </xf>
    <xf numFmtId="9" fontId="23" fillId="0" borderId="43" xfId="0" applyNumberFormat="1" applyFont="1" applyBorder="1" applyAlignment="1">
      <alignment horizontal="right" vertical="top"/>
    </xf>
    <xf numFmtId="9" fontId="23" fillId="0" borderId="42" xfId="0" applyNumberFormat="1" applyFont="1" applyBorder="1" applyAlignment="1">
      <alignment horizontal="right" vertical="top"/>
    </xf>
    <xf numFmtId="2" fontId="22" fillId="0" borderId="33" xfId="0" applyNumberFormat="1" applyFont="1" applyBorder="1" applyAlignment="1">
      <alignment horizontal="right" vertical="top"/>
    </xf>
    <xf numFmtId="2" fontId="22" fillId="0" borderId="32" xfId="0" applyNumberFormat="1" applyFont="1" applyBorder="1" applyAlignment="1">
      <alignment horizontal="right" vertical="top"/>
    </xf>
    <xf numFmtId="2" fontId="22" fillId="0" borderId="31" xfId="0" applyNumberFormat="1" applyFont="1" applyBorder="1" applyAlignment="1">
      <alignment horizontal="right" vertical="top"/>
    </xf>
    <xf numFmtId="2" fontId="22" fillId="3" borderId="43" xfId="0" applyNumberFormat="1" applyFont="1" applyFill="1" applyBorder="1" applyAlignment="1">
      <alignment vertical="top"/>
    </xf>
    <xf numFmtId="2" fontId="22" fillId="3" borderId="42" xfId="0" applyNumberFormat="1" applyFont="1" applyFill="1" applyBorder="1" applyAlignment="1">
      <alignment vertical="top"/>
    </xf>
    <xf numFmtId="2" fontId="22" fillId="3" borderId="34" xfId="0" applyNumberFormat="1" applyFont="1" applyFill="1" applyBorder="1" applyAlignment="1">
      <alignment vertical="top"/>
    </xf>
    <xf numFmtId="2" fontId="22" fillId="3" borderId="29" xfId="0" applyNumberFormat="1" applyFont="1" applyFill="1" applyBorder="1" applyAlignment="1">
      <alignment horizontal="right" vertical="top"/>
    </xf>
    <xf numFmtId="0" fontId="22" fillId="0" borderId="1" xfId="0" applyFont="1" applyBorder="1" applyAlignment="1">
      <alignment vertical="top" wrapText="1"/>
    </xf>
    <xf numFmtId="0" fontId="22" fillId="0" borderId="1" xfId="0" applyFont="1" applyBorder="1" applyAlignment="1">
      <alignment vertical="top"/>
    </xf>
    <xf numFmtId="0" fontId="11" fillId="0" borderId="1" xfId="0" applyFont="1" applyBorder="1" applyAlignment="1">
      <alignment horizontal="left" vertical="top"/>
    </xf>
    <xf numFmtId="0" fontId="32" fillId="0" borderId="1" xfId="0" applyFont="1" applyBorder="1" applyAlignment="1">
      <alignment vertical="top"/>
    </xf>
    <xf numFmtId="0" fontId="49" fillId="0" borderId="1" xfId="0" applyFont="1" applyBorder="1" applyAlignment="1">
      <alignment vertical="top" wrapText="1"/>
    </xf>
    <xf numFmtId="0" fontId="49" fillId="0" borderId="1" xfId="0" applyFont="1" applyFill="1" applyBorder="1" applyAlignment="1">
      <alignment vertical="top" wrapText="1"/>
    </xf>
    <xf numFmtId="0" fontId="49" fillId="0" borderId="1" xfId="0" applyFont="1" applyBorder="1" applyAlignment="1">
      <alignment vertical="top"/>
    </xf>
    <xf numFmtId="2" fontId="32" fillId="0" borderId="56" xfId="0" applyNumberFormat="1" applyFont="1" applyFill="1" applyBorder="1" applyAlignment="1">
      <alignment horizontal="right" vertical="top"/>
    </xf>
    <xf numFmtId="2" fontId="40" fillId="0" borderId="56" xfId="2" applyNumberFormat="1" applyFont="1" applyFill="1" applyBorder="1" applyAlignment="1" applyProtection="1">
      <alignment horizontal="right" vertical="top" wrapText="1"/>
    </xf>
    <xf numFmtId="2" fontId="44" fillId="5" borderId="56" xfId="0" applyNumberFormat="1" applyFont="1" applyFill="1" applyBorder="1" applyAlignment="1">
      <alignment horizontal="right" vertical="top"/>
    </xf>
    <xf numFmtId="2" fontId="49" fillId="0" borderId="56" xfId="0" applyNumberFormat="1" applyFont="1" applyFill="1" applyBorder="1" applyAlignment="1">
      <alignment horizontal="right" vertical="top" wrapText="1"/>
    </xf>
    <xf numFmtId="2" fontId="60" fillId="3" borderId="56" xfId="0" applyNumberFormat="1" applyFont="1" applyFill="1" applyBorder="1" applyAlignment="1">
      <alignment horizontal="right" vertical="top"/>
    </xf>
    <xf numFmtId="2" fontId="49" fillId="0" borderId="56" xfId="0" applyNumberFormat="1" applyFont="1" applyFill="1" applyBorder="1" applyAlignment="1">
      <alignment horizontal="right" vertical="top"/>
    </xf>
    <xf numFmtId="2" fontId="49" fillId="5" borderId="56" xfId="0" applyNumberFormat="1" applyFont="1" applyFill="1" applyBorder="1" applyAlignment="1">
      <alignment horizontal="right" vertical="top"/>
    </xf>
    <xf numFmtId="2" fontId="49" fillId="5" borderId="56" xfId="0" applyNumberFormat="1" applyFont="1" applyFill="1" applyBorder="1" applyAlignment="1">
      <alignment vertical="top"/>
    </xf>
    <xf numFmtId="2" fontId="44" fillId="3" borderId="56" xfId="0" applyNumberFormat="1" applyFont="1" applyFill="1" applyBorder="1" applyAlignment="1">
      <alignment horizontal="right" vertical="top"/>
    </xf>
    <xf numFmtId="0" fontId="52" fillId="0" borderId="63" xfId="0" applyFont="1" applyFill="1" applyBorder="1" applyAlignment="1">
      <alignment horizontal="left" vertical="top" wrapText="1"/>
    </xf>
    <xf numFmtId="0" fontId="53" fillId="0" borderId="63" xfId="0" applyFont="1" applyFill="1" applyBorder="1" applyAlignment="1">
      <alignment horizontal="left" vertical="top" wrapText="1"/>
    </xf>
    <xf numFmtId="0" fontId="50" fillId="0" borderId="63" xfId="0" applyFont="1" applyFill="1" applyBorder="1" applyAlignment="1">
      <alignment horizontal="left" vertical="top" wrapText="1"/>
    </xf>
    <xf numFmtId="0" fontId="49" fillId="0" borderId="63" xfId="0" applyFont="1" applyFill="1" applyBorder="1" applyAlignment="1">
      <alignment horizontal="left" vertical="top" wrapText="1"/>
    </xf>
    <xf numFmtId="49" fontId="50" fillId="0" borderId="63" xfId="0" applyNumberFormat="1" applyFont="1" applyFill="1" applyBorder="1" applyAlignment="1">
      <alignment horizontal="left" vertical="top" wrapText="1"/>
    </xf>
    <xf numFmtId="0" fontId="49" fillId="0" borderId="63" xfId="0" applyFont="1" applyFill="1" applyBorder="1" applyAlignment="1">
      <alignment horizontal="left" vertical="top"/>
    </xf>
    <xf numFmtId="0" fontId="49" fillId="0" borderId="64" xfId="0" applyFont="1" applyFill="1" applyBorder="1" applyAlignment="1">
      <alignment horizontal="left" vertical="top" wrapText="1"/>
    </xf>
    <xf numFmtId="0" fontId="40" fillId="0" borderId="56" xfId="2" applyFont="1" applyBorder="1" applyAlignment="1" applyProtection="1"/>
    <xf numFmtId="2" fontId="46" fillId="5" borderId="56" xfId="0" applyNumberFormat="1" applyFont="1" applyFill="1" applyBorder="1" applyAlignment="1">
      <alignment horizontal="right" vertical="top"/>
    </xf>
    <xf numFmtId="2" fontId="32" fillId="0" borderId="63" xfId="0" applyNumberFormat="1" applyFont="1" applyFill="1" applyBorder="1" applyAlignment="1">
      <alignment horizontal="right" vertical="top"/>
    </xf>
    <xf numFmtId="2" fontId="40" fillId="0" borderId="63" xfId="2" applyNumberFormat="1" applyFont="1" applyFill="1" applyBorder="1" applyAlignment="1" applyProtection="1">
      <alignment horizontal="right" vertical="top" wrapText="1"/>
    </xf>
    <xf numFmtId="2" fontId="44" fillId="5" borderId="63" xfId="0" applyNumberFormat="1" applyFont="1" applyFill="1" applyBorder="1" applyAlignment="1">
      <alignment horizontal="right" vertical="top"/>
    </xf>
    <xf numFmtId="2" fontId="54" fillId="5" borderId="63" xfId="0" applyNumberFormat="1" applyFont="1" applyFill="1" applyBorder="1" applyAlignment="1">
      <alignment horizontal="right" vertical="top"/>
    </xf>
    <xf numFmtId="2" fontId="45" fillId="0" borderId="63" xfId="0" applyNumberFormat="1" applyFont="1" applyFill="1" applyBorder="1" applyAlignment="1">
      <alignment horizontal="right" vertical="top"/>
    </xf>
    <xf numFmtId="2" fontId="49" fillId="0" borderId="63" xfId="0" applyNumberFormat="1" applyFont="1" applyFill="1" applyBorder="1" applyAlignment="1">
      <alignment horizontal="right" vertical="top" wrapText="1"/>
    </xf>
    <xf numFmtId="2" fontId="45" fillId="5" borderId="63" xfId="0" applyNumberFormat="1" applyFont="1" applyFill="1" applyBorder="1" applyAlignment="1">
      <alignment horizontal="right" vertical="top"/>
    </xf>
    <xf numFmtId="2" fontId="60" fillId="3" borderId="63" xfId="0" applyNumberFormat="1" applyFont="1" applyFill="1" applyBorder="1" applyAlignment="1">
      <alignment horizontal="right" vertical="top"/>
    </xf>
    <xf numFmtId="2" fontId="49" fillId="0" borderId="63" xfId="0" applyNumberFormat="1" applyFont="1" applyFill="1" applyBorder="1" applyAlignment="1">
      <alignment horizontal="right" vertical="top"/>
    </xf>
    <xf numFmtId="2" fontId="49" fillId="5" borderId="63" xfId="0" applyNumberFormat="1" applyFont="1" applyFill="1" applyBorder="1" applyAlignment="1">
      <alignment horizontal="right" vertical="top"/>
    </xf>
    <xf numFmtId="2" fontId="49" fillId="5" borderId="63" xfId="0" applyNumberFormat="1" applyFont="1" applyFill="1" applyBorder="1" applyAlignment="1">
      <alignment vertical="top"/>
    </xf>
    <xf numFmtId="2" fontId="44" fillId="3" borderId="63" xfId="0" applyNumberFormat="1" applyFont="1" applyFill="1" applyBorder="1" applyAlignment="1">
      <alignment horizontal="right" vertical="top"/>
    </xf>
    <xf numFmtId="2" fontId="49" fillId="5" borderId="64" xfId="0" applyNumberFormat="1" applyFont="1" applyFill="1" applyBorder="1" applyAlignment="1">
      <alignment horizontal="right" vertical="top"/>
    </xf>
    <xf numFmtId="0" fontId="28" fillId="0" borderId="1" xfId="0" applyFont="1" applyBorder="1" applyAlignment="1">
      <alignment vertical="top" wrapText="1"/>
    </xf>
    <xf numFmtId="0" fontId="33" fillId="0" borderId="64" xfId="0" applyFont="1" applyFill="1" applyBorder="1" applyAlignment="1">
      <alignment horizontal="left" vertical="top" wrapText="1"/>
    </xf>
    <xf numFmtId="2" fontId="32" fillId="0" borderId="67" xfId="0" applyNumberFormat="1" applyFont="1" applyFill="1" applyBorder="1" applyAlignment="1">
      <alignment horizontal="right" vertical="top"/>
    </xf>
    <xf numFmtId="2" fontId="40" fillId="0" borderId="67" xfId="2" applyNumberFormat="1" applyFont="1" applyFill="1" applyBorder="1" applyAlignment="1" applyProtection="1">
      <alignment horizontal="right" vertical="top"/>
    </xf>
    <xf numFmtId="0" fontId="32" fillId="5" borderId="67" xfId="0" applyFont="1" applyFill="1" applyBorder="1" applyAlignment="1">
      <alignment horizontal="right" vertical="top"/>
    </xf>
    <xf numFmtId="2" fontId="49" fillId="0" borderId="67" xfId="0" applyNumberFormat="1" applyFont="1" applyFill="1" applyBorder="1" applyAlignment="1">
      <alignment horizontal="right" vertical="top"/>
    </xf>
    <xf numFmtId="0" fontId="32" fillId="0" borderId="67" xfId="0" applyFont="1" applyFill="1" applyBorder="1" applyAlignment="1">
      <alignment horizontal="right" vertical="top"/>
    </xf>
    <xf numFmtId="0" fontId="49" fillId="5" borderId="67" xfId="0" applyFont="1" applyFill="1" applyBorder="1" applyAlignment="1">
      <alignment horizontal="right" vertical="top"/>
    </xf>
    <xf numFmtId="0" fontId="49" fillId="5" borderId="69" xfId="0" applyFont="1" applyFill="1" applyBorder="1" applyAlignment="1">
      <alignment horizontal="right" vertical="top"/>
    </xf>
    <xf numFmtId="0" fontId="32" fillId="5" borderId="21" xfId="0" applyFont="1" applyFill="1" applyBorder="1" applyAlignment="1">
      <alignment horizontal="right" vertical="top"/>
    </xf>
    <xf numFmtId="0" fontId="32" fillId="0" borderId="68" xfId="0" applyFont="1" applyBorder="1" applyAlignment="1">
      <alignment vertical="top"/>
    </xf>
    <xf numFmtId="2" fontId="40" fillId="0" borderId="63" xfId="2" applyNumberFormat="1" applyFont="1" applyFill="1" applyBorder="1" applyAlignment="1" applyProtection="1">
      <alignment horizontal="right" vertical="top"/>
    </xf>
    <xf numFmtId="0" fontId="49" fillId="0" borderId="68" xfId="0" applyFont="1" applyBorder="1" applyAlignment="1">
      <alignment vertical="top" wrapText="1"/>
    </xf>
    <xf numFmtId="2" fontId="32" fillId="5" borderId="63" xfId="0" applyNumberFormat="1" applyFont="1" applyFill="1" applyBorder="1" applyAlignment="1">
      <alignment horizontal="right" vertical="top"/>
    </xf>
    <xf numFmtId="165" fontId="2" fillId="5" borderId="63" xfId="2" applyNumberFormat="1" applyFill="1" applyBorder="1" applyAlignment="1" applyProtection="1">
      <alignment horizontal="right" vertical="top"/>
    </xf>
    <xf numFmtId="0" fontId="44" fillId="0" borderId="68" xfId="0" applyFont="1" applyBorder="1" applyAlignment="1">
      <alignment vertical="top" wrapText="1"/>
    </xf>
    <xf numFmtId="0" fontId="49" fillId="0" borderId="68" xfId="0" applyFont="1" applyFill="1" applyBorder="1" applyAlignment="1">
      <alignment vertical="top" wrapText="1"/>
    </xf>
    <xf numFmtId="2" fontId="40" fillId="5" borderId="59" xfId="2" applyNumberFormat="1" applyFont="1" applyFill="1" applyBorder="1" applyAlignment="1" applyProtection="1">
      <alignment horizontal="right" vertical="top"/>
    </xf>
    <xf numFmtId="0" fontId="28" fillId="0" borderId="49" xfId="0" applyFont="1" applyBorder="1" applyAlignment="1">
      <alignment vertical="top" wrapText="1"/>
    </xf>
    <xf numFmtId="0" fontId="28" fillId="0" borderId="1" xfId="0" applyFont="1" applyBorder="1" applyAlignment="1">
      <alignment horizontal="center" vertical="top"/>
    </xf>
    <xf numFmtId="2" fontId="22" fillId="0" borderId="1" xfId="0" applyNumberFormat="1" applyFont="1" applyBorder="1" applyAlignment="1">
      <alignment vertical="top"/>
    </xf>
    <xf numFmtId="0" fontId="28" fillId="0" borderId="1" xfId="0" applyFont="1" applyFill="1" applyBorder="1" applyAlignment="1">
      <alignment horizontal="left" vertical="top" wrapText="1"/>
    </xf>
    <xf numFmtId="0" fontId="33" fillId="0" borderId="1" xfId="0" applyFont="1" applyFill="1" applyBorder="1" applyAlignment="1">
      <alignment vertical="top" wrapText="1"/>
    </xf>
    <xf numFmtId="0" fontId="28" fillId="0" borderId="1" xfId="0" applyFont="1" applyBorder="1" applyAlignment="1">
      <alignment vertical="top"/>
    </xf>
    <xf numFmtId="9" fontId="22" fillId="0" borderId="1" xfId="0" applyNumberFormat="1" applyFont="1" applyBorder="1" applyAlignment="1">
      <alignment vertical="top"/>
    </xf>
    <xf numFmtId="0" fontId="63" fillId="0" borderId="0" xfId="0" applyFont="1"/>
    <xf numFmtId="0" fontId="0" fillId="0" borderId="0" xfId="0" applyBorder="1" applyAlignment="1">
      <alignment wrapText="1"/>
    </xf>
    <xf numFmtId="0" fontId="61" fillId="0" borderId="73" xfId="0" applyFont="1" applyBorder="1"/>
    <xf numFmtId="0" fontId="0" fillId="0" borderId="73" xfId="0" applyBorder="1"/>
    <xf numFmtId="0" fontId="0" fillId="5" borderId="73" xfId="0" applyFill="1" applyBorder="1"/>
    <xf numFmtId="0" fontId="0" fillId="5" borderId="47" xfId="0" applyFill="1" applyBorder="1"/>
    <xf numFmtId="0" fontId="0" fillId="0" borderId="63" xfId="0" applyBorder="1" applyAlignment="1">
      <alignment wrapText="1"/>
    </xf>
    <xf numFmtId="0" fontId="0" fillId="0" borderId="64" xfId="0" applyBorder="1" applyAlignment="1">
      <alignment wrapText="1"/>
    </xf>
    <xf numFmtId="0" fontId="23" fillId="0" borderId="3" xfId="0" applyFont="1" applyFill="1" applyBorder="1" applyAlignment="1">
      <alignment horizontal="left" vertical="top" wrapText="1"/>
    </xf>
    <xf numFmtId="0" fontId="30" fillId="0" borderId="18" xfId="0" applyFont="1" applyFill="1" applyBorder="1" applyAlignment="1">
      <alignment horizontal="center" vertical="top"/>
    </xf>
    <xf numFmtId="2" fontId="23" fillId="0" borderId="77" xfId="0" applyNumberFormat="1" applyFont="1" applyFill="1" applyBorder="1" applyAlignment="1">
      <alignment horizontal="right" vertical="top"/>
    </xf>
    <xf numFmtId="2" fontId="23" fillId="0" borderId="18" xfId="0" applyNumberFormat="1" applyFont="1" applyFill="1" applyBorder="1" applyAlignment="1">
      <alignment horizontal="right" vertical="top"/>
    </xf>
    <xf numFmtId="2" fontId="23" fillId="0" borderId="60" xfId="0" applyNumberFormat="1" applyFont="1" applyFill="1" applyBorder="1" applyAlignment="1">
      <alignment horizontal="right" vertical="top"/>
    </xf>
    <xf numFmtId="43" fontId="23" fillId="0" borderId="19" xfId="4" applyFont="1" applyFill="1" applyBorder="1" applyAlignment="1">
      <alignment horizontal="right" vertical="top"/>
    </xf>
    <xf numFmtId="2" fontId="23" fillId="3" borderId="77" xfId="0" applyNumberFormat="1" applyFont="1" applyFill="1" applyBorder="1" applyAlignment="1">
      <alignment horizontal="right" vertical="top"/>
    </xf>
    <xf numFmtId="2" fontId="23" fillId="3" borderId="60" xfId="0" applyNumberFormat="1" applyFont="1" applyFill="1" applyBorder="1" applyAlignment="1">
      <alignment horizontal="right" vertical="top"/>
    </xf>
    <xf numFmtId="0" fontId="23" fillId="0" borderId="0" xfId="0" applyFont="1" applyFill="1" applyBorder="1" applyAlignment="1">
      <alignment horizontal="left" vertical="top" wrapText="1"/>
    </xf>
    <xf numFmtId="0" fontId="30" fillId="0" borderId="0" xfId="0" applyFont="1" applyFill="1" applyBorder="1" applyAlignment="1">
      <alignment horizontal="center" vertical="top"/>
    </xf>
    <xf numFmtId="2" fontId="23" fillId="0" borderId="0" xfId="0" applyNumberFormat="1" applyFont="1" applyFill="1" applyBorder="1" applyAlignment="1">
      <alignment horizontal="right" vertical="top"/>
    </xf>
    <xf numFmtId="0" fontId="0" fillId="0" borderId="84" xfId="0" applyBorder="1"/>
    <xf numFmtId="0" fontId="23" fillId="0" borderId="48" xfId="0" applyFont="1" applyFill="1" applyBorder="1" applyAlignment="1">
      <alignment horizontal="left" vertical="top" wrapText="1"/>
    </xf>
    <xf numFmtId="0" fontId="30" fillId="0" borderId="81" xfId="0" applyFont="1" applyFill="1" applyBorder="1" applyAlignment="1">
      <alignment horizontal="center" vertical="top"/>
    </xf>
    <xf numFmtId="2" fontId="23" fillId="3" borderId="23" xfId="0" applyNumberFormat="1" applyFont="1" applyFill="1" applyBorder="1" applyAlignment="1">
      <alignment horizontal="center" vertical="center" wrapText="1"/>
    </xf>
    <xf numFmtId="169" fontId="35" fillId="0" borderId="25" xfId="0" applyNumberFormat="1" applyFont="1" applyFill="1" applyBorder="1" applyAlignment="1">
      <alignment horizontal="right" vertical="top"/>
    </xf>
    <xf numFmtId="169" fontId="35" fillId="0" borderId="18" xfId="0" applyNumberFormat="1" applyFont="1" applyFill="1" applyBorder="1" applyAlignment="1">
      <alignment horizontal="right" vertical="top"/>
    </xf>
    <xf numFmtId="169" fontId="35" fillId="0" borderId="81" xfId="0" applyNumberFormat="1" applyFont="1" applyFill="1" applyBorder="1" applyAlignment="1">
      <alignment horizontal="right" vertical="top"/>
    </xf>
    <xf numFmtId="2" fontId="23" fillId="3" borderId="4" xfId="0" applyNumberFormat="1" applyFont="1" applyFill="1" applyBorder="1" applyAlignment="1">
      <alignment horizontal="center" vertical="center" wrapText="1"/>
    </xf>
    <xf numFmtId="2" fontId="23" fillId="3" borderId="35" xfId="0" applyNumberFormat="1" applyFont="1" applyFill="1" applyBorder="1" applyAlignment="1">
      <alignment horizontal="center" vertical="center" wrapText="1"/>
    </xf>
    <xf numFmtId="2" fontId="2" fillId="3" borderId="68" xfId="2" applyNumberFormat="1" applyFill="1" applyBorder="1" applyAlignment="1" applyProtection="1">
      <alignment horizontal="right" vertical="top"/>
    </xf>
    <xf numFmtId="2" fontId="23" fillId="3" borderId="68" xfId="0" applyNumberFormat="1" applyFont="1" applyFill="1" applyBorder="1" applyAlignment="1">
      <alignment horizontal="right" vertical="top"/>
    </xf>
    <xf numFmtId="2" fontId="23" fillId="3" borderId="85" xfId="0" applyNumberFormat="1" applyFont="1" applyFill="1" applyBorder="1" applyAlignment="1">
      <alignment horizontal="right" vertical="top"/>
    </xf>
    <xf numFmtId="2" fontId="23" fillId="3" borderId="70" xfId="0" applyNumberFormat="1" applyFont="1" applyFill="1" applyBorder="1" applyAlignment="1">
      <alignment horizontal="right" vertical="top"/>
    </xf>
    <xf numFmtId="0" fontId="23" fillId="3" borderId="30" xfId="0" applyFont="1" applyFill="1" applyBorder="1" applyAlignment="1">
      <alignment horizontal="left" vertical="top"/>
    </xf>
    <xf numFmtId="2" fontId="22" fillId="3" borderId="30" xfId="0" applyNumberFormat="1" applyFont="1" applyFill="1" applyBorder="1" applyAlignment="1">
      <alignment horizontal="center" vertical="top"/>
    </xf>
    <xf numFmtId="2" fontId="23" fillId="3" borderId="18" xfId="0" applyNumberFormat="1" applyFont="1" applyFill="1" applyBorder="1" applyAlignment="1">
      <alignment horizontal="center" vertical="center" wrapText="1"/>
    </xf>
    <xf numFmtId="2" fontId="22" fillId="3" borderId="77" xfId="0" applyNumberFormat="1" applyFont="1" applyFill="1" applyBorder="1" applyAlignment="1">
      <alignment horizontal="center" vertical="top"/>
    </xf>
    <xf numFmtId="2" fontId="22" fillId="3" borderId="60" xfId="0" applyNumberFormat="1" applyFont="1" applyFill="1" applyBorder="1" applyAlignment="1">
      <alignment horizontal="center" vertical="top"/>
    </xf>
    <xf numFmtId="2" fontId="22" fillId="3" borderId="32" xfId="0" applyNumberFormat="1" applyFont="1" applyFill="1" applyBorder="1" applyAlignment="1">
      <alignment horizontal="center" vertical="top"/>
    </xf>
    <xf numFmtId="2" fontId="22" fillId="3" borderId="31" xfId="0" applyNumberFormat="1" applyFont="1" applyFill="1" applyBorder="1" applyAlignment="1">
      <alignment vertical="top"/>
    </xf>
    <xf numFmtId="2" fontId="22" fillId="3" borderId="33" xfId="0" applyNumberFormat="1" applyFont="1" applyFill="1" applyBorder="1" applyAlignment="1">
      <alignment vertical="top"/>
    </xf>
    <xf numFmtId="0" fontId="23" fillId="3" borderId="51" xfId="0" applyFont="1" applyFill="1" applyBorder="1" applyAlignment="1">
      <alignment horizontal="left" vertical="top" wrapText="1"/>
    </xf>
    <xf numFmtId="0" fontId="30" fillId="3" borderId="20" xfId="0" applyFont="1" applyFill="1" applyBorder="1" applyAlignment="1">
      <alignment horizontal="center" vertical="top"/>
    </xf>
    <xf numFmtId="2" fontId="23" fillId="3" borderId="75" xfId="0" applyNumberFormat="1" applyFont="1" applyFill="1" applyBorder="1" applyAlignment="1">
      <alignment horizontal="right" vertical="top"/>
    </xf>
    <xf numFmtId="2" fontId="23" fillId="3" borderId="20" xfId="0" applyNumberFormat="1" applyFont="1" applyFill="1" applyBorder="1" applyAlignment="1">
      <alignment horizontal="right" vertical="top"/>
    </xf>
    <xf numFmtId="2" fontId="23" fillId="3" borderId="76" xfId="0" applyNumberFormat="1" applyFont="1" applyFill="1" applyBorder="1" applyAlignment="1">
      <alignment horizontal="right" vertical="top"/>
    </xf>
    <xf numFmtId="2" fontId="23" fillId="3" borderId="22" xfId="0" applyNumberFormat="1" applyFont="1" applyFill="1" applyBorder="1" applyAlignment="1">
      <alignment horizontal="right" vertical="top"/>
    </xf>
    <xf numFmtId="2" fontId="2" fillId="3" borderId="75" xfId="2" applyNumberFormat="1" applyFill="1" applyBorder="1" applyAlignment="1" applyProtection="1">
      <alignment horizontal="right" vertical="top"/>
    </xf>
    <xf numFmtId="2" fontId="2" fillId="3" borderId="76" xfId="2" applyNumberFormat="1" applyFill="1" applyBorder="1" applyAlignment="1" applyProtection="1">
      <alignment horizontal="right" vertical="top"/>
    </xf>
    <xf numFmtId="2" fontId="2" fillId="3" borderId="66" xfId="2" applyNumberFormat="1" applyFill="1" applyBorder="1" applyAlignment="1" applyProtection="1">
      <alignment horizontal="right" vertical="top"/>
    </xf>
    <xf numFmtId="0" fontId="23" fillId="3" borderId="69" xfId="0" applyFont="1" applyFill="1" applyBorder="1" applyAlignment="1">
      <alignment horizontal="left" vertical="top" wrapText="1"/>
    </xf>
    <xf numFmtId="0" fontId="30" fillId="3" borderId="69" xfId="0" applyFont="1" applyFill="1" applyBorder="1" applyAlignment="1">
      <alignment horizontal="center" vertical="top"/>
    </xf>
    <xf numFmtId="2" fontId="23" fillId="3" borderId="69" xfId="0" applyNumberFormat="1" applyFont="1" applyFill="1" applyBorder="1" applyAlignment="1">
      <alignment horizontal="right" vertical="top"/>
    </xf>
    <xf numFmtId="2" fontId="23" fillId="3" borderId="81" xfId="0" applyNumberFormat="1" applyFont="1" applyFill="1" applyBorder="1" applyAlignment="1">
      <alignment horizontal="center" vertical="center" wrapText="1"/>
    </xf>
    <xf numFmtId="2" fontId="23" fillId="3" borderId="84" xfId="0" applyNumberFormat="1" applyFont="1" applyFill="1" applyBorder="1" applyAlignment="1">
      <alignment horizontal="right" vertical="top"/>
    </xf>
    <xf numFmtId="2" fontId="23" fillId="3" borderId="64" xfId="0" applyNumberFormat="1" applyFont="1" applyFill="1" applyBorder="1" applyAlignment="1">
      <alignment horizontal="right" vertical="top"/>
    </xf>
    <xf numFmtId="0" fontId="23" fillId="3" borderId="52" xfId="0" applyFont="1" applyFill="1" applyBorder="1" applyAlignment="1">
      <alignment horizontal="left" vertical="top" wrapText="1"/>
    </xf>
    <xf numFmtId="0" fontId="30" fillId="3" borderId="79" xfId="0" applyFont="1" applyFill="1" applyBorder="1" applyAlignment="1">
      <alignment horizontal="center" vertical="top"/>
    </xf>
    <xf numFmtId="2" fontId="23" fillId="3" borderId="52" xfId="0" applyNumberFormat="1" applyFont="1" applyFill="1" applyBorder="1" applyAlignment="1">
      <alignment horizontal="right" vertical="top"/>
    </xf>
    <xf numFmtId="2" fontId="23" fillId="3" borderId="79" xfId="0" applyNumberFormat="1" applyFont="1" applyFill="1" applyBorder="1" applyAlignment="1">
      <alignment horizontal="right" vertical="top"/>
    </xf>
    <xf numFmtId="2" fontId="23" fillId="3" borderId="54" xfId="0" applyNumberFormat="1" applyFont="1" applyFill="1" applyBorder="1" applyAlignment="1">
      <alignment horizontal="right" vertical="top"/>
    </xf>
    <xf numFmtId="2" fontId="23" fillId="3" borderId="71" xfId="0" applyNumberFormat="1" applyFont="1" applyFill="1" applyBorder="1" applyAlignment="1">
      <alignment horizontal="right" vertical="top"/>
    </xf>
    <xf numFmtId="2" fontId="23" fillId="3" borderId="79" xfId="0" applyNumberFormat="1" applyFont="1" applyFill="1" applyBorder="1" applyAlignment="1">
      <alignment horizontal="center" vertical="center" wrapText="1"/>
    </xf>
    <xf numFmtId="2" fontId="2" fillId="3" borderId="52" xfId="2" applyNumberFormat="1" applyFill="1" applyBorder="1" applyAlignment="1" applyProtection="1">
      <alignment horizontal="right" vertical="top"/>
    </xf>
    <xf numFmtId="2" fontId="2" fillId="3" borderId="54" xfId="2" applyNumberFormat="1" applyFill="1" applyBorder="1" applyAlignment="1" applyProtection="1">
      <alignment horizontal="right" vertical="top"/>
    </xf>
    <xf numFmtId="2" fontId="2" fillId="3" borderId="41" xfId="2" applyNumberFormat="1" applyFill="1" applyBorder="1" applyAlignment="1" applyProtection="1">
      <alignment horizontal="right" vertical="top"/>
    </xf>
    <xf numFmtId="0" fontId="23" fillId="0" borderId="67" xfId="0" applyFont="1" applyBorder="1" applyAlignment="1">
      <alignment vertical="top" wrapText="1"/>
    </xf>
    <xf numFmtId="0" fontId="22" fillId="0" borderId="67" xfId="0" applyFont="1" applyBorder="1" applyAlignment="1">
      <alignment vertical="top" wrapText="1"/>
    </xf>
    <xf numFmtId="0" fontId="23" fillId="3" borderId="67" xfId="0" applyFont="1" applyFill="1" applyBorder="1" applyAlignment="1">
      <alignment vertical="top" wrapText="1"/>
    </xf>
    <xf numFmtId="0" fontId="22" fillId="3" borderId="67" xfId="0" applyFont="1" applyFill="1" applyBorder="1" applyAlignment="1">
      <alignment vertical="top" wrapText="1"/>
    </xf>
    <xf numFmtId="0" fontId="23" fillId="3" borderId="67" xfId="0" applyFont="1" applyFill="1" applyBorder="1" applyAlignment="1">
      <alignment horizontal="left" vertical="top" wrapText="1"/>
    </xf>
    <xf numFmtId="0" fontId="22" fillId="3" borderId="67" xfId="0" applyFont="1" applyFill="1" applyBorder="1" applyAlignment="1">
      <alignment horizontal="left" vertical="top" wrapText="1"/>
    </xf>
    <xf numFmtId="0" fontId="23" fillId="3" borderId="69" xfId="0" applyFont="1" applyFill="1" applyBorder="1" applyAlignment="1">
      <alignment wrapText="1"/>
    </xf>
    <xf numFmtId="0" fontId="22" fillId="0" borderId="63" xfId="0" applyFont="1" applyBorder="1" applyAlignment="1">
      <alignment horizontal="center" vertical="top" wrapText="1"/>
    </xf>
    <xf numFmtId="0" fontId="22" fillId="0" borderId="63" xfId="0" applyFont="1" applyBorder="1" applyAlignment="1">
      <alignment vertical="top"/>
    </xf>
    <xf numFmtId="0" fontId="23" fillId="3" borderId="63" xfId="0" applyFont="1" applyFill="1" applyBorder="1" applyAlignment="1">
      <alignment horizontal="center" vertical="top" wrapText="1"/>
    </xf>
    <xf numFmtId="1" fontId="23" fillId="0" borderId="63" xfId="0" applyNumberFormat="1" applyFont="1" applyBorder="1" applyAlignment="1">
      <alignment horizontal="center" vertical="top"/>
    </xf>
    <xf numFmtId="0" fontId="22" fillId="0" borderId="63" xfId="0" applyFont="1" applyBorder="1" applyAlignment="1">
      <alignment horizontal="center" vertical="top"/>
    </xf>
    <xf numFmtId="0" fontId="23" fillId="3" borderId="63" xfId="0" applyFont="1" applyFill="1" applyBorder="1" applyAlignment="1">
      <alignment horizontal="center" vertical="top"/>
    </xf>
    <xf numFmtId="0" fontId="22" fillId="3" borderId="63" xfId="0" applyFont="1" applyFill="1" applyBorder="1" applyAlignment="1">
      <alignment horizontal="center" vertical="top"/>
    </xf>
    <xf numFmtId="1" fontId="22" fillId="3" borderId="63" xfId="0" applyNumberFormat="1" applyFont="1" applyFill="1" applyBorder="1" applyAlignment="1">
      <alignment horizontal="center" vertical="top"/>
    </xf>
    <xf numFmtId="0" fontId="23" fillId="3" borderId="64" xfId="0" applyFont="1" applyFill="1" applyBorder="1" applyAlignment="1">
      <alignment horizontal="center" wrapText="1"/>
    </xf>
    <xf numFmtId="0" fontId="23" fillId="0" borderId="65" xfId="0" applyFont="1" applyBorder="1" applyAlignment="1">
      <alignment vertical="top" wrapText="1"/>
    </xf>
    <xf numFmtId="0" fontId="23" fillId="0" borderId="62" xfId="0" applyFont="1" applyBorder="1" applyAlignment="1">
      <alignment horizontal="center" vertical="top"/>
    </xf>
    <xf numFmtId="0" fontId="23" fillId="0" borderId="26" xfId="0" applyFont="1" applyFill="1" applyBorder="1" applyAlignment="1">
      <alignment vertical="top"/>
    </xf>
    <xf numFmtId="0" fontId="23" fillId="0" borderId="4" xfId="0" applyFont="1" applyFill="1" applyBorder="1" applyAlignment="1">
      <alignment horizontal="center" vertical="top"/>
    </xf>
    <xf numFmtId="2" fontId="23" fillId="0" borderId="27" xfId="0" applyNumberFormat="1" applyFont="1" applyFill="1" applyBorder="1" applyAlignment="1">
      <alignment horizontal="center" vertical="top"/>
    </xf>
    <xf numFmtId="9" fontId="23" fillId="0" borderId="4" xfId="0" applyNumberFormat="1" applyFont="1" applyFill="1" applyBorder="1" applyAlignment="1">
      <alignment horizontal="right" vertical="top"/>
    </xf>
    <xf numFmtId="9" fontId="23" fillId="0" borderId="27" xfId="0" applyNumberFormat="1" applyFont="1" applyFill="1" applyBorder="1" applyAlignment="1">
      <alignment horizontal="right" vertical="top"/>
    </xf>
    <xf numFmtId="0" fontId="22" fillId="0" borderId="28" xfId="0" applyFont="1" applyFill="1" applyBorder="1" applyAlignment="1">
      <alignment vertical="top" wrapText="1"/>
    </xf>
    <xf numFmtId="0" fontId="22" fillId="0" borderId="5" xfId="0" applyFont="1" applyFill="1" applyBorder="1" applyAlignment="1">
      <alignment horizontal="center" vertical="top" wrapText="1"/>
    </xf>
    <xf numFmtId="2" fontId="22" fillId="0" borderId="50" xfId="0" applyNumberFormat="1" applyFont="1" applyFill="1" applyBorder="1" applyAlignment="1">
      <alignment horizontal="center" vertical="top"/>
    </xf>
    <xf numFmtId="2" fontId="22" fillId="0" borderId="1" xfId="0" applyNumberFormat="1" applyFont="1" applyBorder="1" applyAlignment="1">
      <alignment horizontal="center" vertical="top"/>
    </xf>
    <xf numFmtId="0" fontId="22" fillId="0" borderId="1" xfId="0" applyFont="1" applyFill="1" applyBorder="1" applyAlignment="1">
      <alignment horizontal="center" vertical="top"/>
    </xf>
    <xf numFmtId="2" fontId="22" fillId="0" borderId="1" xfId="0" applyNumberFormat="1" applyFont="1" applyFill="1" applyBorder="1" applyAlignment="1">
      <alignment horizontal="center" vertical="top"/>
    </xf>
    <xf numFmtId="2" fontId="22" fillId="0" borderId="1" xfId="0" applyNumberFormat="1" applyFont="1" applyFill="1" applyBorder="1" applyAlignment="1">
      <alignment vertical="top"/>
    </xf>
    <xf numFmtId="0" fontId="23" fillId="0" borderId="1" xfId="0" applyFont="1" applyFill="1" applyBorder="1" applyAlignment="1">
      <alignment horizontal="center" vertical="top"/>
    </xf>
    <xf numFmtId="2" fontId="23" fillId="0" borderId="1" xfId="0" applyNumberFormat="1" applyFont="1" applyFill="1" applyBorder="1" applyAlignment="1">
      <alignment horizontal="center" vertical="top"/>
    </xf>
    <xf numFmtId="2" fontId="23" fillId="0" borderId="1" xfId="0" applyNumberFormat="1" applyFont="1" applyFill="1" applyBorder="1" applyAlignment="1">
      <alignment vertical="top"/>
    </xf>
    <xf numFmtId="0" fontId="22" fillId="0" borderId="1" xfId="0" applyFont="1" applyFill="1" applyBorder="1" applyAlignment="1">
      <alignment horizontal="center" vertical="top" wrapText="1"/>
    </xf>
    <xf numFmtId="2" fontId="2" fillId="0" borderId="1" xfId="2" applyNumberFormat="1" applyFill="1" applyBorder="1" applyAlignment="1" applyProtection="1">
      <alignment vertical="top"/>
    </xf>
    <xf numFmtId="0" fontId="22" fillId="0" borderId="73" xfId="0" applyFont="1" applyBorder="1" applyAlignment="1">
      <alignment vertical="top"/>
    </xf>
    <xf numFmtId="0" fontId="22" fillId="0" borderId="74" xfId="0" applyFont="1" applyBorder="1" applyAlignment="1">
      <alignment vertical="top"/>
    </xf>
    <xf numFmtId="0" fontId="22" fillId="0" borderId="73" xfId="0" applyFont="1" applyFill="1" applyBorder="1" applyAlignment="1">
      <alignment vertical="top"/>
    </xf>
    <xf numFmtId="2" fontId="22" fillId="0" borderId="74" xfId="0" applyNumberFormat="1" applyFont="1" applyFill="1" applyBorder="1" applyAlignment="1">
      <alignment vertical="top"/>
    </xf>
    <xf numFmtId="0" fontId="23" fillId="0" borderId="73" xfId="0" applyFont="1" applyFill="1" applyBorder="1" applyAlignment="1">
      <alignment vertical="top"/>
    </xf>
    <xf numFmtId="2" fontId="23" fillId="0" borderId="74" xfId="0" applyNumberFormat="1" applyFont="1" applyFill="1" applyBorder="1" applyAlignment="1">
      <alignment vertical="top"/>
    </xf>
    <xf numFmtId="0" fontId="22" fillId="0" borderId="73" xfId="0" applyFont="1" applyFill="1" applyBorder="1" applyAlignment="1">
      <alignment vertical="top" wrapText="1"/>
    </xf>
    <xf numFmtId="2" fontId="2" fillId="0" borderId="74" xfId="2" applyNumberFormat="1" applyFill="1" applyBorder="1" applyAlignment="1" applyProtection="1">
      <alignment vertical="top"/>
    </xf>
    <xf numFmtId="2" fontId="2" fillId="0" borderId="5" xfId="2" applyNumberFormat="1" applyFill="1" applyBorder="1" applyAlignment="1" applyProtection="1">
      <alignment horizontal="right" vertical="top"/>
    </xf>
    <xf numFmtId="0" fontId="11" fillId="0" borderId="57" xfId="0" applyFont="1" applyBorder="1" applyAlignment="1">
      <alignment horizontal="left" vertical="top"/>
    </xf>
    <xf numFmtId="49" fontId="11" fillId="0" borderId="57" xfId="0" applyNumberFormat="1" applyFont="1" applyBorder="1" applyAlignment="1">
      <alignment vertical="top"/>
    </xf>
    <xf numFmtId="0" fontId="11" fillId="0" borderId="57" xfId="0" applyFont="1" applyBorder="1" applyAlignment="1">
      <alignment vertical="top"/>
    </xf>
    <xf numFmtId="0" fontId="12" fillId="0" borderId="25" xfId="0" applyFont="1" applyBorder="1" applyAlignment="1">
      <alignment vertical="top" wrapText="1"/>
    </xf>
    <xf numFmtId="0" fontId="12" fillId="0" borderId="55" xfId="0" applyFont="1" applyBorder="1" applyAlignment="1">
      <alignment vertical="top" wrapText="1"/>
    </xf>
    <xf numFmtId="0" fontId="12" fillId="0" borderId="56" xfId="0" applyFont="1" applyBorder="1" applyAlignment="1">
      <alignment vertical="top" wrapText="1"/>
    </xf>
    <xf numFmtId="0" fontId="5" fillId="0" borderId="1" xfId="0" applyFont="1" applyBorder="1" applyAlignment="1">
      <alignment horizontal="center" vertical="top"/>
    </xf>
    <xf numFmtId="0" fontId="4" fillId="3" borderId="1" xfId="0" applyFont="1" applyFill="1" applyBorder="1" applyAlignment="1">
      <alignment horizontal="center" vertical="top" wrapText="1"/>
    </xf>
    <xf numFmtId="0" fontId="5" fillId="0" borderId="18" xfId="0" applyFont="1" applyBorder="1" applyAlignment="1">
      <alignment horizontal="center" vertical="top" wrapText="1"/>
    </xf>
    <xf numFmtId="0" fontId="5" fillId="0" borderId="2" xfId="0" applyFont="1" applyBorder="1" applyAlignment="1">
      <alignment horizontal="center" vertical="top" wrapText="1"/>
    </xf>
    <xf numFmtId="0" fontId="5" fillId="0" borderId="19" xfId="0" applyFont="1" applyBorder="1" applyAlignment="1">
      <alignment horizontal="center" vertical="top" wrapText="1"/>
    </xf>
    <xf numFmtId="0" fontId="5" fillId="0" borderId="20" xfId="0" applyFont="1" applyBorder="1" applyAlignment="1">
      <alignment horizontal="center" vertical="top" wrapText="1"/>
    </xf>
    <xf numFmtId="0" fontId="5" fillId="0" borderId="21" xfId="0" applyFont="1" applyBorder="1" applyAlignment="1">
      <alignment horizontal="center" vertical="top" wrapText="1"/>
    </xf>
    <xf numFmtId="0" fontId="5" fillId="0" borderId="22" xfId="0" applyFont="1" applyBorder="1" applyAlignment="1">
      <alignment horizontal="center" vertical="top" wrapText="1"/>
    </xf>
    <xf numFmtId="0" fontId="5" fillId="0" borderId="1" xfId="0" applyFont="1" applyBorder="1" applyAlignment="1">
      <alignment horizontal="center" vertical="top" wrapText="1"/>
    </xf>
    <xf numFmtId="0" fontId="4" fillId="0" borderId="0" xfId="0" applyFont="1" applyFill="1" applyBorder="1" applyAlignment="1">
      <alignment horizontal="center" vertical="top" wrapText="1"/>
    </xf>
    <xf numFmtId="0" fontId="14" fillId="0" borderId="0" xfId="0" applyFont="1" applyFill="1" applyBorder="1" applyAlignment="1">
      <alignment horizontal="center" vertical="top" wrapText="1"/>
    </xf>
    <xf numFmtId="0" fontId="6" fillId="3" borderId="3" xfId="0" applyFont="1" applyFill="1" applyBorder="1" applyAlignment="1">
      <alignment horizontal="center" vertical="top" wrapText="1"/>
    </xf>
    <xf numFmtId="0" fontId="6" fillId="3" borderId="51" xfId="0" applyFont="1" applyFill="1" applyBorder="1" applyAlignment="1">
      <alignment horizontal="center"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8" fillId="0" borderId="1" xfId="0" applyFont="1" applyBorder="1" applyAlignment="1">
      <alignment vertical="top" wrapText="1"/>
    </xf>
    <xf numFmtId="0" fontId="9" fillId="0" borderId="1" xfId="0" applyFont="1" applyBorder="1" applyAlignment="1">
      <alignment vertical="top" wrapText="1"/>
    </xf>
    <xf numFmtId="0" fontId="7" fillId="0" borderId="1" xfId="0" applyFont="1" applyBorder="1" applyAlignment="1">
      <alignment vertical="top" wrapText="1"/>
    </xf>
    <xf numFmtId="0" fontId="5" fillId="0" borderId="0" xfId="0" applyFont="1" applyBorder="1" applyAlignment="1">
      <alignment horizontal="center" vertical="top" wrapText="1"/>
    </xf>
    <xf numFmtId="0" fontId="11" fillId="0" borderId="0" xfId="0" applyFont="1" applyBorder="1" applyAlignment="1">
      <alignment vertical="top"/>
    </xf>
    <xf numFmtId="0" fontId="11" fillId="0" borderId="0" xfId="0" applyFont="1" applyBorder="1" applyAlignment="1">
      <alignment horizontal="center" vertical="top"/>
    </xf>
    <xf numFmtId="0" fontId="11" fillId="0" borderId="48" xfId="0" applyFont="1" applyBorder="1" applyAlignment="1">
      <alignment vertical="top" wrapText="1"/>
    </xf>
    <xf numFmtId="0" fontId="11" fillId="0" borderId="48" xfId="0" applyFont="1" applyBorder="1" applyAlignment="1">
      <alignment horizontal="left" vertical="top" wrapText="1"/>
    </xf>
    <xf numFmtId="0" fontId="11" fillId="0" borderId="86" xfId="0" applyFont="1" applyBorder="1" applyAlignment="1">
      <alignment vertical="top" wrapText="1"/>
    </xf>
    <xf numFmtId="0" fontId="11" fillId="0" borderId="27" xfId="0" applyFont="1" applyBorder="1" applyAlignment="1">
      <alignment vertical="top" wrapText="1"/>
    </xf>
    <xf numFmtId="0" fontId="11" fillId="0" borderId="87" xfId="0" applyFont="1" applyBorder="1" applyAlignment="1">
      <alignment vertical="top" wrapText="1"/>
    </xf>
    <xf numFmtId="0" fontId="11" fillId="0" borderId="57" xfId="0" applyFont="1" applyBorder="1" applyAlignment="1">
      <alignment horizontal="left" vertical="top" wrapText="1"/>
    </xf>
    <xf numFmtId="0" fontId="11" fillId="0" borderId="1" xfId="0" applyFont="1" applyBorder="1" applyAlignment="1">
      <alignment vertical="top" wrapText="1"/>
    </xf>
    <xf numFmtId="0" fontId="11" fillId="0" borderId="1" xfId="0" applyFont="1" applyBorder="1" applyAlignment="1">
      <alignment horizontal="left" vertical="top" wrapText="1"/>
    </xf>
    <xf numFmtId="0" fontId="11" fillId="0" borderId="1" xfId="0" applyFont="1" applyBorder="1" applyAlignment="1">
      <alignment horizontal="center" vertical="top" wrapText="1"/>
    </xf>
    <xf numFmtId="0" fontId="11" fillId="0" borderId="25" xfId="0" applyFont="1" applyBorder="1" applyAlignment="1">
      <alignment horizontal="left" vertical="top" wrapText="1"/>
    </xf>
    <xf numFmtId="0" fontId="11" fillId="0" borderId="55" xfId="0" applyFont="1" applyBorder="1" applyAlignment="1">
      <alignment horizontal="left" vertical="top" wrapText="1"/>
    </xf>
    <xf numFmtId="0" fontId="11" fillId="0" borderId="56" xfId="0" applyFont="1" applyBorder="1" applyAlignment="1">
      <alignment horizontal="left" vertical="top" wrapText="1"/>
    </xf>
    <xf numFmtId="0" fontId="11" fillId="0" borderId="1" xfId="0" applyFont="1" applyBorder="1" applyAlignment="1">
      <alignment horizontal="center" vertical="top"/>
    </xf>
    <xf numFmtId="0" fontId="17" fillId="0" borderId="0" xfId="0" applyFont="1" applyAlignment="1">
      <alignment horizontal="center" vertical="top"/>
    </xf>
    <xf numFmtId="0" fontId="12" fillId="0" borderId="1" xfId="0" applyFont="1" applyBorder="1" applyAlignment="1">
      <alignment vertical="top" wrapText="1"/>
    </xf>
    <xf numFmtId="0" fontId="36" fillId="0" borderId="1" xfId="0" applyFont="1" applyBorder="1" applyAlignment="1">
      <alignment horizontal="center" vertical="top" wrapText="1"/>
    </xf>
    <xf numFmtId="0" fontId="12" fillId="0" borderId="3" xfId="0" applyFont="1" applyBorder="1" applyAlignment="1">
      <alignment vertical="top" wrapText="1"/>
    </xf>
    <xf numFmtId="0" fontId="5" fillId="0" borderId="3" xfId="0" applyFont="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xf>
    <xf numFmtId="0" fontId="5" fillId="0" borderId="18" xfId="0" applyFont="1" applyBorder="1" applyAlignment="1">
      <alignment vertical="top" wrapText="1"/>
    </xf>
    <xf numFmtId="0" fontId="5" fillId="0" borderId="2" xfId="0" applyFont="1" applyBorder="1" applyAlignment="1">
      <alignment vertical="top" wrapText="1"/>
    </xf>
    <xf numFmtId="0" fontId="5" fillId="0" borderId="19" xfId="0" applyFont="1" applyBorder="1" applyAlignment="1">
      <alignment vertical="top" wrapText="1"/>
    </xf>
    <xf numFmtId="0" fontId="5" fillId="0" borderId="23" xfId="0" applyFont="1" applyBorder="1" applyAlignment="1">
      <alignment vertical="top" wrapText="1"/>
    </xf>
    <xf numFmtId="0" fontId="5" fillId="0" borderId="24" xfId="0" applyFont="1" applyBorder="1" applyAlignment="1">
      <alignment vertical="top" wrapText="1"/>
    </xf>
    <xf numFmtId="0" fontId="5" fillId="0" borderId="20" xfId="0" applyFont="1" applyBorder="1" applyAlignment="1">
      <alignment vertical="top" wrapText="1"/>
    </xf>
    <xf numFmtId="0" fontId="5" fillId="0" borderId="21" xfId="0" applyFont="1" applyBorder="1" applyAlignment="1">
      <alignment vertical="top" wrapText="1"/>
    </xf>
    <xf numFmtId="0" fontId="5" fillId="0" borderId="22" xfId="0" applyFont="1" applyBorder="1" applyAlignment="1">
      <alignment vertical="top" wrapText="1"/>
    </xf>
    <xf numFmtId="0" fontId="56" fillId="0" borderId="0" xfId="0" applyFont="1" applyFill="1" applyBorder="1" applyAlignment="1">
      <alignment horizontal="center" vertical="top" wrapText="1"/>
    </xf>
    <xf numFmtId="0" fontId="58" fillId="0" borderId="0" xfId="0" applyFont="1" applyAlignment="1">
      <alignment horizontal="center" vertical="top" wrapText="1"/>
    </xf>
    <xf numFmtId="0" fontId="6" fillId="0" borderId="0" xfId="0" applyFont="1" applyBorder="1" applyAlignment="1">
      <alignment horizontal="right" vertical="top"/>
    </xf>
    <xf numFmtId="0" fontId="14" fillId="3" borderId="26" xfId="0" applyFont="1" applyFill="1" applyBorder="1" applyAlignment="1">
      <alignment horizontal="center" vertical="top"/>
    </xf>
    <xf numFmtId="0" fontId="14" fillId="3" borderId="28" xfId="0" applyFont="1" applyFill="1" applyBorder="1" applyAlignment="1">
      <alignment horizontal="center" vertical="top"/>
    </xf>
    <xf numFmtId="0" fontId="14" fillId="3" borderId="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4" fillId="3" borderId="27" xfId="0" applyFont="1" applyFill="1" applyBorder="1" applyAlignment="1">
      <alignment horizontal="center" vertical="top" wrapText="1"/>
    </xf>
    <xf numFmtId="0" fontId="14" fillId="3" borderId="29" xfId="0" applyFont="1" applyFill="1" applyBorder="1" applyAlignment="1">
      <alignment horizontal="center" vertical="top" wrapText="1"/>
    </xf>
    <xf numFmtId="0" fontId="14" fillId="3" borderId="4" xfId="0" applyFont="1" applyFill="1" applyBorder="1" applyAlignment="1">
      <alignment horizontal="center" vertical="top"/>
    </xf>
    <xf numFmtId="0" fontId="14" fillId="3" borderId="5" xfId="0" applyFont="1" applyFill="1" applyBorder="1" applyAlignment="1">
      <alignment horizontal="center" vertical="top"/>
    </xf>
    <xf numFmtId="0" fontId="12" fillId="3" borderId="5" xfId="0" applyFont="1" applyFill="1" applyBorder="1" applyAlignment="1">
      <alignment horizontal="center" vertical="top"/>
    </xf>
    <xf numFmtId="0" fontId="38" fillId="0" borderId="33" xfId="0" applyFont="1" applyBorder="1" applyAlignment="1">
      <alignment horizontal="left" vertical="top" wrapText="1"/>
    </xf>
    <xf numFmtId="0" fontId="38" fillId="0" borderId="6" xfId="0" applyFont="1" applyBorder="1" applyAlignment="1">
      <alignment horizontal="left" vertical="top" wrapText="1"/>
    </xf>
    <xf numFmtId="0" fontId="38" fillId="0" borderId="34" xfId="0" applyFont="1" applyBorder="1" applyAlignment="1">
      <alignment horizontal="left" vertical="top" wrapText="1"/>
    </xf>
    <xf numFmtId="0" fontId="56" fillId="3" borderId="26" xfId="0" applyFont="1" applyFill="1" applyBorder="1" applyAlignment="1">
      <alignment horizontal="center" vertical="top"/>
    </xf>
    <xf numFmtId="0" fontId="56" fillId="3" borderId="28" xfId="0" applyFont="1" applyFill="1" applyBorder="1" applyAlignment="1">
      <alignment horizontal="center" vertical="top"/>
    </xf>
    <xf numFmtId="0" fontId="56" fillId="3" borderId="4" xfId="0" applyFont="1" applyFill="1" applyBorder="1" applyAlignment="1">
      <alignment horizontal="center" vertical="top" wrapText="1"/>
    </xf>
    <xf numFmtId="0" fontId="56" fillId="3" borderId="5" xfId="0" applyFont="1" applyFill="1" applyBorder="1" applyAlignment="1">
      <alignment horizontal="center" vertical="top" wrapText="1"/>
    </xf>
    <xf numFmtId="0" fontId="56" fillId="3" borderId="27" xfId="0" applyFont="1" applyFill="1" applyBorder="1" applyAlignment="1">
      <alignment horizontal="center" vertical="top" wrapText="1"/>
    </xf>
    <xf numFmtId="0" fontId="56" fillId="3" borderId="29" xfId="0" applyFont="1" applyFill="1" applyBorder="1" applyAlignment="1">
      <alignment horizontal="center" vertical="top" wrapText="1"/>
    </xf>
    <xf numFmtId="0" fontId="56" fillId="3" borderId="4" xfId="0" applyFont="1" applyFill="1" applyBorder="1" applyAlignment="1">
      <alignment horizontal="center" vertical="top"/>
    </xf>
    <xf numFmtId="0" fontId="56" fillId="3" borderId="5" xfId="0" applyFont="1" applyFill="1" applyBorder="1" applyAlignment="1">
      <alignment horizontal="center" vertical="top"/>
    </xf>
    <xf numFmtId="0" fontId="10" fillId="3" borderId="5" xfId="0" applyFont="1" applyFill="1" applyBorder="1" applyAlignment="1">
      <alignment horizontal="center" vertical="top"/>
    </xf>
    <xf numFmtId="0" fontId="6" fillId="3" borderId="26" xfId="0" applyFont="1" applyFill="1" applyBorder="1" applyAlignment="1">
      <alignment horizontal="center" vertical="top"/>
    </xf>
    <xf numFmtId="0" fontId="6" fillId="3" borderId="28" xfId="0" applyFont="1" applyFill="1" applyBorder="1" applyAlignment="1">
      <alignment horizontal="center" vertical="top"/>
    </xf>
    <xf numFmtId="0" fontId="6" fillId="3" borderId="4" xfId="0" applyFont="1" applyFill="1" applyBorder="1" applyAlignment="1">
      <alignment horizontal="center" vertical="top" wrapText="1"/>
    </xf>
    <xf numFmtId="0" fontId="6" fillId="3" borderId="5" xfId="0" applyFont="1" applyFill="1" applyBorder="1" applyAlignment="1">
      <alignment horizontal="center" vertical="top" wrapText="1"/>
    </xf>
    <xf numFmtId="0" fontId="6" fillId="3" borderId="27" xfId="0" applyFont="1" applyFill="1" applyBorder="1" applyAlignment="1">
      <alignment horizontal="center" vertical="top" wrapText="1"/>
    </xf>
    <xf numFmtId="0" fontId="6" fillId="3" borderId="29" xfId="0" applyFont="1" applyFill="1" applyBorder="1" applyAlignment="1">
      <alignment horizontal="center" vertical="top" wrapText="1"/>
    </xf>
    <xf numFmtId="0" fontId="6" fillId="3" borderId="4" xfId="0" applyFont="1" applyFill="1" applyBorder="1" applyAlignment="1">
      <alignment horizontal="center" vertical="top"/>
    </xf>
    <xf numFmtId="0" fontId="6" fillId="3" borderId="5" xfId="0" applyFont="1" applyFill="1" applyBorder="1" applyAlignment="1">
      <alignment horizontal="center" vertical="top"/>
    </xf>
    <xf numFmtId="0" fontId="12" fillId="0" borderId="25" xfId="0" applyFont="1" applyBorder="1" applyAlignment="1">
      <alignment vertical="top" wrapText="1"/>
    </xf>
    <xf numFmtId="0" fontId="12" fillId="0" borderId="56" xfId="0" applyFont="1" applyBorder="1" applyAlignment="1">
      <alignment vertical="top" wrapText="1"/>
    </xf>
    <xf numFmtId="0" fontId="12" fillId="0" borderId="55" xfId="0" applyFont="1" applyBorder="1" applyAlignment="1">
      <alignment vertical="top" wrapText="1"/>
    </xf>
    <xf numFmtId="0" fontId="12" fillId="0" borderId="18" xfId="0" applyFont="1" applyBorder="1" applyAlignment="1">
      <alignment vertical="top" wrapText="1"/>
    </xf>
    <xf numFmtId="0" fontId="12" fillId="0" borderId="19" xfId="0" applyFont="1" applyBorder="1" applyAlignment="1">
      <alignment vertical="top" wrapText="1"/>
    </xf>
    <xf numFmtId="0" fontId="38" fillId="0" borderId="1" xfId="0" applyFont="1" applyBorder="1" applyAlignment="1">
      <alignment horizontal="left" vertical="top" wrapText="1"/>
    </xf>
    <xf numFmtId="0" fontId="17" fillId="0" borderId="1" xfId="0" applyFont="1" applyBorder="1" applyAlignment="1">
      <alignment horizontal="center" vertical="top"/>
    </xf>
    <xf numFmtId="0" fontId="17" fillId="0" borderId="25" xfId="0" applyFont="1" applyBorder="1" applyAlignment="1">
      <alignment horizontal="center" vertical="top"/>
    </xf>
    <xf numFmtId="0" fontId="17" fillId="0" borderId="55" xfId="0" applyFont="1" applyBorder="1" applyAlignment="1">
      <alignment horizontal="center" vertical="top"/>
    </xf>
    <xf numFmtId="0" fontId="17" fillId="0" borderId="56" xfId="0" applyFont="1" applyBorder="1" applyAlignment="1">
      <alignment horizontal="center" vertical="top"/>
    </xf>
    <xf numFmtId="0" fontId="12" fillId="0" borderId="2" xfId="0" applyFont="1" applyBorder="1" applyAlignment="1">
      <alignment vertical="top" wrapText="1"/>
    </xf>
    <xf numFmtId="0" fontId="12" fillId="0" borderId="23" xfId="0" applyFont="1" applyBorder="1" applyAlignment="1">
      <alignment vertical="top" wrapText="1"/>
    </xf>
    <xf numFmtId="0" fontId="12" fillId="0" borderId="0" xfId="0" applyFont="1" applyBorder="1" applyAlignment="1">
      <alignment vertical="top" wrapText="1"/>
    </xf>
    <xf numFmtId="0" fontId="12" fillId="0" borderId="24" xfId="0" applyFont="1" applyBorder="1" applyAlignment="1">
      <alignment vertical="top" wrapText="1"/>
    </xf>
    <xf numFmtId="0" fontId="12" fillId="0" borderId="20" xfId="0" applyFont="1" applyBorder="1" applyAlignment="1">
      <alignment vertical="top" wrapText="1"/>
    </xf>
    <xf numFmtId="0" fontId="12" fillId="0" borderId="21" xfId="0" applyFont="1" applyBorder="1" applyAlignment="1">
      <alignment vertical="top" wrapText="1"/>
    </xf>
    <xf numFmtId="0" fontId="12" fillId="0" borderId="22" xfId="0" applyFont="1" applyBorder="1" applyAlignment="1">
      <alignment vertical="top" wrapText="1"/>
    </xf>
    <xf numFmtId="0" fontId="14" fillId="0" borderId="0" xfId="1" applyFont="1" applyAlignment="1">
      <alignment horizontal="center" vertical="top"/>
    </xf>
    <xf numFmtId="0" fontId="14" fillId="3" borderId="35" xfId="0" applyFont="1" applyFill="1" applyBorder="1" applyAlignment="1">
      <alignment horizontal="center" vertical="top" wrapText="1"/>
    </xf>
    <xf numFmtId="0" fontId="14" fillId="3" borderId="50" xfId="0" applyFont="1" applyFill="1" applyBorder="1" applyAlignment="1">
      <alignment horizontal="center" vertical="top" wrapText="1"/>
    </xf>
    <xf numFmtId="0" fontId="52" fillId="3" borderId="1" xfId="0" applyFont="1" applyFill="1" applyBorder="1" applyAlignment="1">
      <alignment horizontal="left" wrapText="1"/>
    </xf>
    <xf numFmtId="0" fontId="53" fillId="0" borderId="1" xfId="0" applyFont="1" applyFill="1" applyBorder="1" applyAlignment="1">
      <alignment horizontal="left" wrapText="1"/>
    </xf>
    <xf numFmtId="0" fontId="17" fillId="0" borderId="0" xfId="0" applyFont="1" applyBorder="1" applyAlignment="1">
      <alignment horizontal="center" vertical="top" wrapText="1"/>
    </xf>
    <xf numFmtId="0" fontId="52" fillId="0" borderId="1" xfId="0" applyFont="1" applyFill="1" applyBorder="1" applyAlignment="1">
      <alignment horizontal="center" wrapText="1"/>
    </xf>
    <xf numFmtId="0" fontId="50" fillId="0" borderId="1" xfId="0" applyFont="1" applyFill="1" applyBorder="1" applyAlignment="1">
      <alignment horizontal="center" wrapText="1"/>
    </xf>
    <xf numFmtId="0" fontId="12" fillId="0" borderId="1" xfId="0" applyFont="1" applyBorder="1" applyAlignment="1">
      <alignment vertical="top"/>
    </xf>
    <xf numFmtId="0" fontId="14" fillId="0" borderId="0" xfId="1" applyFont="1" applyAlignment="1">
      <alignment horizontal="center" vertical="top" wrapText="1"/>
    </xf>
    <xf numFmtId="0" fontId="14" fillId="3" borderId="35" xfId="0" applyFont="1" applyFill="1" applyBorder="1" applyAlignment="1">
      <alignment horizontal="center" vertical="top"/>
    </xf>
    <xf numFmtId="0" fontId="14" fillId="3" borderId="50" xfId="0" applyFont="1" applyFill="1" applyBorder="1" applyAlignment="1">
      <alignment horizontal="center" vertical="top"/>
    </xf>
    <xf numFmtId="0" fontId="5" fillId="0" borderId="1" xfId="0" applyFont="1" applyBorder="1" applyAlignment="1">
      <alignment horizontal="left" vertical="top" wrapText="1"/>
    </xf>
    <xf numFmtId="0" fontId="14" fillId="3" borderId="0" xfId="0" applyFont="1" applyFill="1" applyBorder="1" applyAlignment="1">
      <alignment horizontal="center" vertical="top" wrapText="1"/>
    </xf>
    <xf numFmtId="0" fontId="14" fillId="0" borderId="0" xfId="0" applyFont="1" applyBorder="1" applyAlignment="1">
      <alignment horizontal="center" vertical="top" wrapText="1"/>
    </xf>
    <xf numFmtId="0" fontId="14" fillId="3" borderId="36" xfId="0" applyFont="1" applyFill="1" applyBorder="1" applyAlignment="1">
      <alignment horizontal="center" vertical="top"/>
    </xf>
    <xf numFmtId="0" fontId="14" fillId="3" borderId="37" xfId="0" applyFont="1" applyFill="1" applyBorder="1" applyAlignment="1">
      <alignment horizontal="center" vertical="top" wrapText="1"/>
    </xf>
    <xf numFmtId="0" fontId="14" fillId="3" borderId="37" xfId="0" applyFont="1" applyFill="1" applyBorder="1" applyAlignment="1">
      <alignment horizontal="center" vertical="top"/>
    </xf>
    <xf numFmtId="0" fontId="14" fillId="0" borderId="0" xfId="0" applyFont="1" applyFill="1" applyBorder="1" applyAlignment="1">
      <alignment horizontal="center" vertical="top"/>
    </xf>
    <xf numFmtId="0" fontId="19" fillId="0" borderId="0" xfId="0" applyFont="1" applyFill="1" applyBorder="1" applyAlignment="1">
      <alignment horizontal="center" wrapText="1"/>
    </xf>
    <xf numFmtId="0" fontId="23" fillId="3" borderId="26" xfId="0" applyFont="1" applyFill="1" applyBorder="1" applyAlignment="1">
      <alignment horizontal="center" vertical="center"/>
    </xf>
    <xf numFmtId="0" fontId="23" fillId="3" borderId="28" xfId="0" applyFont="1" applyFill="1" applyBorder="1" applyAlignment="1">
      <alignment horizontal="center" vertical="center"/>
    </xf>
    <xf numFmtId="0" fontId="23" fillId="3" borderId="4"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27" xfId="0" applyFont="1" applyFill="1" applyBorder="1" applyAlignment="1">
      <alignment horizontal="center" vertical="center" wrapText="1"/>
    </xf>
    <xf numFmtId="0" fontId="23" fillId="3" borderId="29"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5" fillId="3" borderId="4" xfId="0" applyFont="1" applyFill="1" applyBorder="1" applyAlignment="1">
      <alignment horizontal="center" vertical="center"/>
    </xf>
    <xf numFmtId="0" fontId="25" fillId="3" borderId="5" xfId="0" applyFont="1" applyFill="1" applyBorder="1" applyAlignment="1">
      <alignment horizontal="center" vertical="center"/>
    </xf>
    <xf numFmtId="0" fontId="32" fillId="0" borderId="0" xfId="0" applyFont="1" applyFill="1" applyBorder="1" applyAlignment="1">
      <alignment horizontal="center" wrapText="1"/>
    </xf>
    <xf numFmtId="0" fontId="44" fillId="3" borderId="26" xfId="0" applyFont="1" applyFill="1" applyBorder="1" applyAlignment="1">
      <alignment horizontal="center" vertical="center"/>
    </xf>
    <xf numFmtId="0" fontId="44" fillId="3" borderId="28" xfId="0" applyFont="1" applyFill="1" applyBorder="1" applyAlignment="1">
      <alignment horizontal="center" vertical="center"/>
    </xf>
    <xf numFmtId="0" fontId="44" fillId="3" borderId="4" xfId="0" applyFont="1" applyFill="1" applyBorder="1" applyAlignment="1">
      <alignment horizontal="center" vertical="center" wrapText="1"/>
    </xf>
    <xf numFmtId="0" fontId="44" fillId="3" borderId="5" xfId="0" applyFont="1" applyFill="1" applyBorder="1" applyAlignment="1">
      <alignment horizontal="center" vertical="center" wrapText="1"/>
    </xf>
    <xf numFmtId="0" fontId="48" fillId="3" borderId="35" xfId="0" applyFont="1" applyFill="1" applyBorder="1" applyAlignment="1">
      <alignment horizontal="center" vertical="center"/>
    </xf>
    <xf numFmtId="0" fontId="48" fillId="3" borderId="50" xfId="0" applyFont="1" applyFill="1" applyBorder="1" applyAlignment="1">
      <alignment horizontal="center" vertical="center"/>
    </xf>
    <xf numFmtId="0" fontId="44" fillId="3" borderId="4" xfId="0" applyFont="1" applyFill="1" applyBorder="1" applyAlignment="1">
      <alignment horizontal="center" vertical="center"/>
    </xf>
    <xf numFmtId="0" fontId="44" fillId="3" borderId="5" xfId="0" applyFont="1" applyFill="1" applyBorder="1" applyAlignment="1">
      <alignment horizontal="center" vertical="center"/>
    </xf>
    <xf numFmtId="0" fontId="23" fillId="0" borderId="0" xfId="0" applyFont="1" applyAlignment="1">
      <alignment horizontal="center" vertical="top" wrapText="1"/>
    </xf>
    <xf numFmtId="0" fontId="19" fillId="0" borderId="0" xfId="0" applyFont="1" applyFill="1" applyBorder="1" applyAlignment="1">
      <alignment horizontal="center" vertical="top" wrapText="1"/>
    </xf>
    <xf numFmtId="0" fontId="44" fillId="3" borderId="4" xfId="0" applyFont="1" applyFill="1" applyBorder="1" applyAlignment="1">
      <alignment horizontal="center" vertical="top"/>
    </xf>
    <xf numFmtId="0" fontId="44" fillId="3" borderId="37" xfId="0" applyFont="1" applyFill="1" applyBorder="1" applyAlignment="1">
      <alignment horizontal="center" vertical="top"/>
    </xf>
    <xf numFmtId="0" fontId="44" fillId="3" borderId="4" xfId="0" applyFont="1" applyFill="1" applyBorder="1" applyAlignment="1">
      <alignment horizontal="center" vertical="top" wrapText="1"/>
    </xf>
    <xf numFmtId="0" fontId="44" fillId="3" borderId="37" xfId="0" applyFont="1" applyFill="1" applyBorder="1" applyAlignment="1">
      <alignment horizontal="center" vertical="top" wrapText="1"/>
    </xf>
    <xf numFmtId="0" fontId="48" fillId="3" borderId="35" xfId="0" applyFont="1" applyFill="1" applyBorder="1" applyAlignment="1">
      <alignment horizontal="center" vertical="top"/>
    </xf>
    <xf numFmtId="0" fontId="48" fillId="3" borderId="6" xfId="0" applyFont="1" applyFill="1" applyBorder="1" applyAlignment="1">
      <alignment horizontal="center" vertical="top"/>
    </xf>
    <xf numFmtId="0" fontId="28" fillId="0" borderId="0" xfId="0" applyFont="1" applyAlignment="1">
      <alignment horizontal="left" vertical="top" wrapText="1"/>
    </xf>
    <xf numFmtId="0" fontId="44" fillId="3" borderId="37" xfId="0" applyFont="1" applyFill="1" applyBorder="1" applyAlignment="1">
      <alignment horizontal="center" vertical="center"/>
    </xf>
    <xf numFmtId="0" fontId="44" fillId="3" borderId="26" xfId="0" applyFont="1" applyFill="1" applyBorder="1" applyAlignment="1">
      <alignment horizontal="center" vertical="center" wrapText="1"/>
    </xf>
    <xf numFmtId="0" fontId="44" fillId="3" borderId="36" xfId="0" applyFont="1" applyFill="1" applyBorder="1" applyAlignment="1">
      <alignment horizontal="center" vertical="center" wrapText="1"/>
    </xf>
    <xf numFmtId="0" fontId="48" fillId="3" borderId="4" xfId="0" applyFont="1" applyFill="1" applyBorder="1" applyAlignment="1">
      <alignment horizontal="center" vertical="center"/>
    </xf>
    <xf numFmtId="0" fontId="48" fillId="3" borderId="37" xfId="0" applyFont="1" applyFill="1" applyBorder="1" applyAlignment="1">
      <alignment horizontal="center" vertical="center"/>
    </xf>
    <xf numFmtId="0" fontId="44" fillId="3" borderId="35" xfId="0" applyFont="1" applyFill="1" applyBorder="1" applyAlignment="1">
      <alignment horizontal="center" vertical="center"/>
    </xf>
    <xf numFmtId="0" fontId="44" fillId="3" borderId="6" xfId="0" applyFont="1" applyFill="1" applyBorder="1" applyAlignment="1">
      <alignment horizontal="center" vertical="center"/>
    </xf>
    <xf numFmtId="0" fontId="28" fillId="0" borderId="0" xfId="0" applyFont="1" applyAlignment="1">
      <alignment horizontal="left" vertical="top"/>
    </xf>
    <xf numFmtId="0" fontId="26" fillId="4" borderId="58" xfId="3" applyFont="1" applyFill="1" applyBorder="1" applyAlignment="1">
      <alignment horizontal="center" vertical="top" wrapText="1"/>
    </xf>
    <xf numFmtId="0" fontId="26" fillId="4" borderId="59" xfId="3" applyFont="1" applyFill="1" applyBorder="1" applyAlignment="1">
      <alignment horizontal="center" vertical="top" wrapText="1"/>
    </xf>
    <xf numFmtId="0" fontId="22" fillId="3" borderId="4" xfId="0" applyFont="1" applyFill="1" applyBorder="1" applyAlignment="1">
      <alignment horizontal="center" vertical="top" wrapText="1"/>
    </xf>
    <xf numFmtId="0" fontId="22" fillId="3" borderId="5" xfId="0" applyFont="1" applyFill="1" applyBorder="1" applyAlignment="1">
      <alignment horizontal="center" vertical="top" wrapText="1"/>
    </xf>
    <xf numFmtId="0" fontId="23" fillId="3" borderId="26" xfId="0" applyFont="1" applyFill="1" applyBorder="1" applyAlignment="1">
      <alignment horizontal="center" vertical="top"/>
    </xf>
    <xf numFmtId="0" fontId="23" fillId="3" borderId="28" xfId="0" applyFont="1" applyFill="1" applyBorder="1" applyAlignment="1">
      <alignment horizontal="center" vertical="top"/>
    </xf>
    <xf numFmtId="0" fontId="23" fillId="3" borderId="4" xfId="0" applyFont="1" applyFill="1" applyBorder="1" applyAlignment="1">
      <alignment horizontal="center" vertical="top" wrapText="1"/>
    </xf>
    <xf numFmtId="0" fontId="23" fillId="3" borderId="5" xfId="0" applyFont="1" applyFill="1" applyBorder="1" applyAlignment="1">
      <alignment horizontal="center" vertical="top" wrapText="1"/>
    </xf>
    <xf numFmtId="0" fontId="24" fillId="3" borderId="35" xfId="0" applyFont="1" applyFill="1" applyBorder="1" applyAlignment="1">
      <alignment horizontal="center" vertical="top"/>
    </xf>
    <xf numFmtId="0" fontId="24" fillId="3" borderId="50" xfId="0" applyFont="1" applyFill="1" applyBorder="1" applyAlignment="1">
      <alignment horizontal="center" vertical="top"/>
    </xf>
    <xf numFmtId="0" fontId="25" fillId="3" borderId="4" xfId="0" applyFont="1" applyFill="1" applyBorder="1" applyAlignment="1">
      <alignment horizontal="center" vertical="top"/>
    </xf>
    <xf numFmtId="0" fontId="25" fillId="3" borderId="5" xfId="0" applyFont="1" applyFill="1" applyBorder="1" applyAlignment="1">
      <alignment horizontal="center" vertical="top"/>
    </xf>
    <xf numFmtId="0" fontId="23" fillId="3" borderId="35" xfId="0" applyFont="1" applyFill="1" applyBorder="1" applyAlignment="1">
      <alignment horizontal="center" vertical="top"/>
    </xf>
    <xf numFmtId="0" fontId="23" fillId="3" borderId="50" xfId="0" applyFont="1" applyFill="1" applyBorder="1" applyAlignment="1">
      <alignment horizontal="center" vertical="top"/>
    </xf>
    <xf numFmtId="0" fontId="23" fillId="3" borderId="26" xfId="0" applyFont="1" applyFill="1" applyBorder="1" applyAlignment="1">
      <alignment horizontal="center" vertical="top" wrapText="1"/>
    </xf>
    <xf numFmtId="0" fontId="23" fillId="3" borderId="28" xfId="0" applyFont="1" applyFill="1" applyBorder="1" applyAlignment="1">
      <alignment horizontal="center" vertical="top" wrapText="1"/>
    </xf>
    <xf numFmtId="0" fontId="23" fillId="3" borderId="27" xfId="0" applyFont="1" applyFill="1" applyBorder="1" applyAlignment="1">
      <alignment horizontal="center" vertical="top" wrapText="1"/>
    </xf>
    <xf numFmtId="0" fontId="23" fillId="3" borderId="35" xfId="0" applyFont="1" applyFill="1" applyBorder="1" applyAlignment="1">
      <alignment horizontal="center" vertical="top" wrapText="1"/>
    </xf>
    <xf numFmtId="0" fontId="23" fillId="3" borderId="29" xfId="0" applyFont="1" applyFill="1" applyBorder="1" applyAlignment="1">
      <alignment horizontal="center" vertical="top" wrapText="1"/>
    </xf>
    <xf numFmtId="0" fontId="23" fillId="3" borderId="50" xfId="0" applyFont="1" applyFill="1" applyBorder="1" applyAlignment="1">
      <alignment horizontal="center" vertical="top" wrapText="1"/>
    </xf>
    <xf numFmtId="0" fontId="24" fillId="3" borderId="26" xfId="0" applyFont="1" applyFill="1" applyBorder="1" applyAlignment="1">
      <alignment horizontal="center" vertical="top" wrapText="1"/>
    </xf>
    <xf numFmtId="0" fontId="24" fillId="3" borderId="35" xfId="0" applyFont="1" applyFill="1" applyBorder="1" applyAlignment="1">
      <alignment horizontal="center" vertical="top" wrapText="1"/>
    </xf>
    <xf numFmtId="0" fontId="24" fillId="3" borderId="28" xfId="0" applyFont="1" applyFill="1" applyBorder="1" applyAlignment="1">
      <alignment horizontal="center" vertical="top" wrapText="1"/>
    </xf>
    <xf numFmtId="0" fontId="24" fillId="3" borderId="50" xfId="0" applyFont="1" applyFill="1" applyBorder="1" applyAlignment="1">
      <alignment horizontal="center" vertical="top" wrapText="1"/>
    </xf>
    <xf numFmtId="0" fontId="23" fillId="3" borderId="26" xfId="0" applyFont="1" applyFill="1" applyBorder="1" applyAlignment="1">
      <alignment horizontal="center" vertical="center" wrapText="1"/>
    </xf>
    <xf numFmtId="0" fontId="23" fillId="3" borderId="65" xfId="0" applyFont="1" applyFill="1" applyBorder="1" applyAlignment="1">
      <alignment horizontal="center" vertical="center" wrapText="1"/>
    </xf>
    <xf numFmtId="0" fontId="23" fillId="3" borderId="21" xfId="0" applyFont="1" applyFill="1" applyBorder="1" applyAlignment="1">
      <alignment horizontal="center" vertical="center" wrapText="1"/>
    </xf>
    <xf numFmtId="0" fontId="23" fillId="3" borderId="35" xfId="0" applyFont="1" applyFill="1" applyBorder="1" applyAlignment="1">
      <alignment horizontal="center" vertical="center" wrapText="1"/>
    </xf>
    <xf numFmtId="0" fontId="23" fillId="3" borderId="36"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4" fillId="3" borderId="27" xfId="0" applyFont="1" applyFill="1" applyBorder="1" applyAlignment="1">
      <alignment horizontal="center" vertical="center" wrapText="1"/>
    </xf>
    <xf numFmtId="0" fontId="24" fillId="3" borderId="35" xfId="0" applyFont="1" applyFill="1" applyBorder="1" applyAlignment="1">
      <alignment horizontal="center" vertical="center" wrapText="1"/>
    </xf>
    <xf numFmtId="0" fontId="24" fillId="3" borderId="21" xfId="0" applyFont="1" applyFill="1" applyBorder="1" applyAlignment="1">
      <alignment horizontal="center" vertical="center" wrapText="1"/>
    </xf>
    <xf numFmtId="0" fontId="24" fillId="3" borderId="66" xfId="0" applyFont="1" applyFill="1" applyBorder="1" applyAlignment="1">
      <alignment horizontal="center" vertical="center" wrapText="1"/>
    </xf>
    <xf numFmtId="0" fontId="23" fillId="3" borderId="27"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44"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46" xfId="0" applyFont="1" applyFill="1" applyBorder="1" applyAlignment="1">
      <alignment horizontal="center" vertical="center" wrapText="1"/>
    </xf>
    <xf numFmtId="0" fontId="23" fillId="3" borderId="74" xfId="0" applyFont="1" applyFill="1" applyBorder="1" applyAlignment="1">
      <alignment horizontal="center" vertical="center" wrapText="1"/>
    </xf>
    <xf numFmtId="0" fontId="23" fillId="3" borderId="60" xfId="0" applyFont="1" applyFill="1" applyBorder="1" applyAlignment="1">
      <alignment horizontal="center" vertical="center" wrapText="1"/>
    </xf>
    <xf numFmtId="0" fontId="23" fillId="3" borderId="83" xfId="0" applyFont="1" applyFill="1" applyBorder="1" applyAlignment="1">
      <alignment horizontal="center" vertical="center" wrapText="1"/>
    </xf>
    <xf numFmtId="0" fontId="23" fillId="3" borderId="63" xfId="0" applyFont="1" applyFill="1" applyBorder="1" applyAlignment="1">
      <alignment horizontal="center" vertical="center" wrapText="1"/>
    </xf>
    <xf numFmtId="0" fontId="23" fillId="3" borderId="64" xfId="0" applyFont="1" applyFill="1" applyBorder="1" applyAlignment="1">
      <alignment horizontal="center" vertical="center" wrapText="1"/>
    </xf>
    <xf numFmtId="1" fontId="40" fillId="0" borderId="56" xfId="2" applyNumberFormat="1" applyFont="1" applyBorder="1" applyAlignment="1" applyProtection="1">
      <alignment horizontal="center" vertical="top"/>
    </xf>
    <xf numFmtId="1" fontId="40" fillId="0" borderId="74" xfId="2" applyNumberFormat="1" applyFont="1" applyBorder="1" applyAlignment="1" applyProtection="1">
      <alignment horizontal="center" vertical="top"/>
    </xf>
    <xf numFmtId="0" fontId="23" fillId="0" borderId="56" xfId="0" applyFont="1" applyBorder="1" applyAlignment="1">
      <alignment horizontal="center" vertical="top"/>
    </xf>
    <xf numFmtId="0" fontId="23" fillId="0" borderId="74" xfId="0" applyFont="1" applyBorder="1" applyAlignment="1">
      <alignment horizontal="center" vertical="top"/>
    </xf>
    <xf numFmtId="0" fontId="23" fillId="0" borderId="19" xfId="0" applyFont="1" applyBorder="1" applyAlignment="1">
      <alignment horizontal="center" vertical="top"/>
    </xf>
    <xf numFmtId="0" fontId="23" fillId="0" borderId="60" xfId="0" applyFont="1" applyBorder="1" applyAlignment="1">
      <alignment horizontal="center" vertical="top"/>
    </xf>
    <xf numFmtId="0" fontId="23" fillId="0" borderId="72" xfId="0" applyFont="1" applyBorder="1" applyAlignment="1">
      <alignment horizontal="center" vertical="top"/>
    </xf>
    <xf numFmtId="0" fontId="23" fillId="0" borderId="46" xfId="0" applyFont="1" applyBorder="1" applyAlignment="1">
      <alignment horizontal="center" vertical="top"/>
    </xf>
    <xf numFmtId="0" fontId="23" fillId="0" borderId="22" xfId="0" applyFont="1" applyBorder="1" applyAlignment="1">
      <alignment horizontal="center" vertical="top"/>
    </xf>
    <xf numFmtId="0" fontId="23" fillId="0" borderId="76" xfId="0" applyFont="1" applyBorder="1" applyAlignment="1">
      <alignment horizontal="center" vertical="top"/>
    </xf>
    <xf numFmtId="2" fontId="23" fillId="3" borderId="56" xfId="0" applyNumberFormat="1" applyFont="1" applyFill="1" applyBorder="1" applyAlignment="1">
      <alignment horizontal="center" vertical="top"/>
    </xf>
    <xf numFmtId="2" fontId="23" fillId="3" borderId="74" xfId="0" applyNumberFormat="1" applyFont="1" applyFill="1" applyBorder="1" applyAlignment="1">
      <alignment horizontal="center" vertical="top"/>
    </xf>
    <xf numFmtId="2" fontId="23" fillId="0" borderId="56" xfId="0" applyNumberFormat="1" applyFont="1" applyBorder="1" applyAlignment="1">
      <alignment horizontal="center" vertical="top"/>
    </xf>
    <xf numFmtId="2" fontId="23" fillId="0" borderId="74" xfId="0" applyNumberFormat="1" applyFont="1" applyBorder="1" applyAlignment="1">
      <alignment horizontal="center" vertical="top"/>
    </xf>
    <xf numFmtId="1" fontId="22" fillId="3" borderId="56" xfId="0" applyNumberFormat="1" applyFont="1" applyFill="1" applyBorder="1" applyAlignment="1">
      <alignment horizontal="center" vertical="top"/>
    </xf>
    <xf numFmtId="1" fontId="22" fillId="3" borderId="74" xfId="0" applyNumberFormat="1" applyFont="1" applyFill="1" applyBorder="1" applyAlignment="1">
      <alignment horizontal="center" vertical="top"/>
    </xf>
    <xf numFmtId="0" fontId="22" fillId="3" borderId="56" xfId="0" applyFont="1" applyFill="1" applyBorder="1" applyAlignment="1">
      <alignment horizontal="center" vertical="top"/>
    </xf>
    <xf numFmtId="0" fontId="22" fillId="3" borderId="74" xfId="0" applyFont="1" applyFill="1" applyBorder="1" applyAlignment="1">
      <alignment horizontal="center" vertical="top"/>
    </xf>
    <xf numFmtId="2" fontId="22" fillId="3" borderId="56" xfId="0" applyNumberFormat="1" applyFont="1" applyFill="1" applyBorder="1" applyAlignment="1">
      <alignment horizontal="center" vertical="top"/>
    </xf>
    <xf numFmtId="2" fontId="22" fillId="3" borderId="74" xfId="0" applyNumberFormat="1" applyFont="1" applyFill="1" applyBorder="1" applyAlignment="1">
      <alignment horizontal="center" vertical="top"/>
    </xf>
    <xf numFmtId="0" fontId="23" fillId="0" borderId="82" xfId="0" applyFont="1" applyBorder="1" applyAlignment="1">
      <alignment horizontal="center" vertical="top"/>
    </xf>
    <xf numFmtId="0" fontId="23" fillId="0" borderId="49" xfId="0" applyFont="1" applyBorder="1" applyAlignment="1">
      <alignment horizontal="center" vertical="top"/>
    </xf>
    <xf numFmtId="0" fontId="23" fillId="0" borderId="73" xfId="0" applyFont="1" applyBorder="1" applyAlignment="1">
      <alignment horizontal="center" vertical="top"/>
    </xf>
    <xf numFmtId="0" fontId="22" fillId="3" borderId="82" xfId="0" applyFont="1" applyFill="1" applyBorder="1" applyAlignment="1">
      <alignment horizontal="center" vertical="top"/>
    </xf>
    <xf numFmtId="0" fontId="22" fillId="3" borderId="49" xfId="0" applyFont="1" applyFill="1" applyBorder="1" applyAlignment="1">
      <alignment horizontal="center" vertical="top"/>
    </xf>
    <xf numFmtId="0" fontId="23" fillId="0" borderId="75" xfId="0" applyFont="1" applyBorder="1" applyAlignment="1">
      <alignment horizontal="center" vertical="top"/>
    </xf>
    <xf numFmtId="0" fontId="23" fillId="0" borderId="77" xfId="0" applyFont="1" applyBorder="1" applyAlignment="1">
      <alignment horizontal="center" vertical="top"/>
    </xf>
    <xf numFmtId="0" fontId="23" fillId="0" borderId="44" xfId="0" applyFont="1" applyBorder="1" applyAlignment="1">
      <alignment horizontal="center" vertical="top"/>
    </xf>
    <xf numFmtId="0" fontId="23" fillId="0" borderId="47" xfId="0" applyFont="1" applyBorder="1" applyAlignment="1">
      <alignment horizontal="center" vertical="top"/>
    </xf>
    <xf numFmtId="2" fontId="22" fillId="0" borderId="73" xfId="0" applyNumberFormat="1" applyFont="1" applyBorder="1" applyAlignment="1">
      <alignment horizontal="center" vertical="top"/>
    </xf>
    <xf numFmtId="2" fontId="22" fillId="0" borderId="74" xfId="0" applyNumberFormat="1" applyFont="1" applyBorder="1" applyAlignment="1">
      <alignment horizontal="center" vertical="top"/>
    </xf>
    <xf numFmtId="1" fontId="22" fillId="3" borderId="73" xfId="0" applyNumberFormat="1" applyFont="1" applyFill="1" applyBorder="1" applyAlignment="1">
      <alignment horizontal="center" vertical="top"/>
    </xf>
    <xf numFmtId="2" fontId="22" fillId="3" borderId="73" xfId="0" applyNumberFormat="1" applyFont="1" applyFill="1" applyBorder="1" applyAlignment="1">
      <alignment horizontal="center" vertical="top"/>
    </xf>
    <xf numFmtId="9" fontId="23" fillId="0" borderId="75" xfId="0" applyNumberFormat="1" applyFont="1" applyBorder="1" applyAlignment="1">
      <alignment horizontal="center" vertical="top"/>
    </xf>
    <xf numFmtId="9" fontId="23" fillId="0" borderId="76" xfId="0" applyNumberFormat="1" applyFont="1" applyBorder="1" applyAlignment="1">
      <alignment horizontal="center" vertical="top"/>
    </xf>
    <xf numFmtId="0" fontId="22" fillId="0" borderId="73" xfId="0" applyFont="1" applyBorder="1" applyAlignment="1">
      <alignment horizontal="center" vertical="top"/>
    </xf>
    <xf numFmtId="0" fontId="22" fillId="0" borderId="74" xfId="0" applyFont="1" applyBorder="1" applyAlignment="1">
      <alignment horizontal="center" vertical="top"/>
    </xf>
    <xf numFmtId="2" fontId="23" fillId="3" borderId="73" xfId="0" applyNumberFormat="1" applyFont="1" applyFill="1" applyBorder="1" applyAlignment="1">
      <alignment horizontal="center" vertical="top"/>
    </xf>
    <xf numFmtId="1" fontId="40" fillId="0" borderId="73" xfId="2" applyNumberFormat="1" applyFont="1" applyBorder="1" applyAlignment="1" applyProtection="1">
      <alignment horizontal="center" vertical="top"/>
    </xf>
    <xf numFmtId="2" fontId="22" fillId="0" borderId="77" xfId="0" applyNumberFormat="1" applyFont="1" applyBorder="1" applyAlignment="1">
      <alignment horizontal="center" vertical="top"/>
    </xf>
    <xf numFmtId="2" fontId="22" fillId="0" borderId="60" xfId="0" applyNumberFormat="1" applyFont="1" applyBorder="1" applyAlignment="1">
      <alignment horizontal="center" vertical="top"/>
    </xf>
    <xf numFmtId="2" fontId="22" fillId="0" borderId="44" xfId="0" applyNumberFormat="1" applyFont="1" applyBorder="1" applyAlignment="1">
      <alignment horizontal="center" vertical="top"/>
    </xf>
    <xf numFmtId="2" fontId="22" fillId="0" borderId="46" xfId="0" applyNumberFormat="1" applyFont="1" applyBorder="1" applyAlignment="1">
      <alignment horizontal="center" vertical="top"/>
    </xf>
    <xf numFmtId="2" fontId="22" fillId="0" borderId="47" xfId="0" applyNumberFormat="1" applyFont="1" applyBorder="1" applyAlignment="1">
      <alignment horizontal="center" vertical="top"/>
    </xf>
    <xf numFmtId="2" fontId="22" fillId="0" borderId="49" xfId="0" applyNumberFormat="1" applyFont="1" applyBorder="1" applyAlignment="1">
      <alignment horizontal="center" vertical="top"/>
    </xf>
    <xf numFmtId="2" fontId="22" fillId="0" borderId="75" xfId="0" applyNumberFormat="1" applyFont="1" applyBorder="1" applyAlignment="1">
      <alignment horizontal="center" vertical="top"/>
    </xf>
    <xf numFmtId="2" fontId="22" fillId="0" borderId="76" xfId="0" applyNumberFormat="1" applyFont="1" applyBorder="1" applyAlignment="1">
      <alignment horizontal="center" vertical="top"/>
    </xf>
    <xf numFmtId="9" fontId="22" fillId="3" borderId="73" xfId="0" applyNumberFormat="1" applyFont="1" applyFill="1" applyBorder="1" applyAlignment="1">
      <alignment horizontal="center" vertical="top"/>
    </xf>
    <xf numFmtId="9" fontId="22" fillId="3" borderId="74" xfId="0" applyNumberFormat="1" applyFont="1" applyFill="1" applyBorder="1" applyAlignment="1">
      <alignment horizontal="center" vertical="top"/>
    </xf>
    <xf numFmtId="2" fontId="22" fillId="3" borderId="67" xfId="0" applyNumberFormat="1" applyFont="1" applyFill="1" applyBorder="1" applyAlignment="1">
      <alignment horizontal="center" vertical="top"/>
    </xf>
    <xf numFmtId="2" fontId="22" fillId="3" borderId="68" xfId="0" applyNumberFormat="1" applyFont="1" applyFill="1" applyBorder="1" applyAlignment="1">
      <alignment horizontal="center" vertical="top"/>
    </xf>
    <xf numFmtId="2" fontId="23" fillId="3" borderId="67" xfId="0" applyNumberFormat="1" applyFont="1" applyFill="1" applyBorder="1" applyAlignment="1">
      <alignment horizontal="center" vertical="top"/>
    </xf>
    <xf numFmtId="2" fontId="23" fillId="3" borderId="68" xfId="0" applyNumberFormat="1" applyFont="1" applyFill="1" applyBorder="1" applyAlignment="1">
      <alignment horizontal="center" vertical="top"/>
    </xf>
    <xf numFmtId="2" fontId="23" fillId="3" borderId="69" xfId="0" applyNumberFormat="1" applyFont="1" applyFill="1" applyBorder="1" applyAlignment="1">
      <alignment horizontal="center"/>
    </xf>
    <xf numFmtId="2" fontId="23" fillId="3" borderId="70" xfId="0" applyNumberFormat="1" applyFont="1" applyFill="1" applyBorder="1" applyAlignment="1">
      <alignment horizontal="center"/>
    </xf>
    <xf numFmtId="0" fontId="23" fillId="4" borderId="4"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23" fillId="4" borderId="26" xfId="0" applyFont="1" applyFill="1" applyBorder="1" applyAlignment="1">
      <alignment horizontal="center" vertical="center"/>
    </xf>
    <xf numFmtId="0" fontId="23" fillId="4" borderId="28" xfId="0" applyFont="1" applyFill="1" applyBorder="1" applyAlignment="1">
      <alignment horizontal="center" vertical="center"/>
    </xf>
    <xf numFmtId="0" fontId="23" fillId="4" borderId="35" xfId="0" applyFont="1" applyFill="1" applyBorder="1" applyAlignment="1">
      <alignment horizontal="center" vertical="center" wrapText="1"/>
    </xf>
    <xf numFmtId="0" fontId="23" fillId="4" borderId="50" xfId="0" applyFont="1" applyFill="1" applyBorder="1" applyAlignment="1">
      <alignment horizontal="center" vertical="center" wrapText="1"/>
    </xf>
    <xf numFmtId="0" fontId="23" fillId="4" borderId="4" xfId="0" applyFont="1" applyFill="1" applyBorder="1" applyAlignment="1">
      <alignment horizontal="center" vertical="center"/>
    </xf>
    <xf numFmtId="0" fontId="23" fillId="4" borderId="5" xfId="0" applyFont="1" applyFill="1" applyBorder="1" applyAlignment="1">
      <alignment horizontal="center" vertical="center"/>
    </xf>
    <xf numFmtId="0" fontId="23" fillId="4" borderId="26" xfId="0" applyFont="1" applyFill="1" applyBorder="1" applyAlignment="1">
      <alignment horizontal="center" vertical="center" wrapText="1"/>
    </xf>
    <xf numFmtId="0" fontId="23" fillId="4" borderId="28" xfId="0" applyFont="1" applyFill="1" applyBorder="1" applyAlignment="1">
      <alignment horizontal="center" vertical="center" wrapText="1"/>
    </xf>
    <xf numFmtId="0" fontId="61" fillId="0" borderId="83" xfId="0" applyFont="1" applyBorder="1" applyAlignment="1">
      <alignment horizontal="center" vertical="center"/>
    </xf>
    <xf numFmtId="0" fontId="61" fillId="0" borderId="63" xfId="0" applyFont="1" applyBorder="1" applyAlignment="1">
      <alignment horizontal="center" vertical="center"/>
    </xf>
    <xf numFmtId="0" fontId="0" fillId="0" borderId="1" xfId="0" applyBorder="1" applyAlignment="1">
      <alignment horizontal="center"/>
    </xf>
    <xf numFmtId="0" fontId="0" fillId="0" borderId="74" xfId="0" applyBorder="1" applyAlignment="1">
      <alignment horizontal="center"/>
    </xf>
    <xf numFmtId="2" fontId="0" fillId="0" borderId="1" xfId="0" applyNumberFormat="1" applyBorder="1" applyAlignment="1">
      <alignment horizontal="center"/>
    </xf>
    <xf numFmtId="2" fontId="0" fillId="0" borderId="74" xfId="0" applyNumberFormat="1" applyBorder="1" applyAlignment="1">
      <alignment horizontal="center"/>
    </xf>
    <xf numFmtId="0" fontId="2" fillId="0" borderId="1" xfId="2" applyBorder="1" applyAlignment="1" applyProtection="1">
      <alignment horizontal="center"/>
    </xf>
    <xf numFmtId="0" fontId="2" fillId="0" borderId="74" xfId="2" applyBorder="1" applyAlignment="1" applyProtection="1">
      <alignment horizontal="center"/>
    </xf>
    <xf numFmtId="2" fontId="2" fillId="0" borderId="1" xfId="2" applyNumberFormat="1" applyBorder="1" applyAlignment="1" applyProtection="1">
      <alignment horizontal="center"/>
    </xf>
    <xf numFmtId="0" fontId="61" fillId="0" borderId="44" xfId="0" applyFont="1" applyBorder="1" applyAlignment="1">
      <alignment horizontal="center" wrapText="1"/>
    </xf>
    <xf numFmtId="0" fontId="61" fillId="0" borderId="45" xfId="0" applyFont="1" applyBorder="1" applyAlignment="1">
      <alignment horizontal="center" wrapText="1"/>
    </xf>
    <xf numFmtId="0" fontId="61" fillId="0" borderId="46" xfId="0" applyFont="1" applyBorder="1" applyAlignment="1">
      <alignment horizontal="center" wrapText="1"/>
    </xf>
    <xf numFmtId="0" fontId="61" fillId="0" borderId="1" xfId="0" applyFont="1" applyBorder="1" applyAlignment="1">
      <alignment horizontal="center" wrapText="1"/>
    </xf>
    <xf numFmtId="0" fontId="61" fillId="0" borderId="74" xfId="0" applyFont="1" applyBorder="1" applyAlignment="1">
      <alignment horizontal="center" wrapText="1"/>
    </xf>
    <xf numFmtId="0" fontId="61" fillId="0" borderId="44" xfId="0" applyFont="1" applyBorder="1" applyAlignment="1">
      <alignment horizontal="center"/>
    </xf>
    <xf numFmtId="0" fontId="61" fillId="0" borderId="45" xfId="0" applyFont="1" applyBorder="1" applyAlignment="1">
      <alignment horizontal="center"/>
    </xf>
    <xf numFmtId="0" fontId="61" fillId="0" borderId="46" xfId="0" applyFont="1" applyBorder="1" applyAlignment="1">
      <alignment horizontal="center"/>
    </xf>
    <xf numFmtId="0" fontId="0" fillId="0" borderId="0"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2" fontId="0" fillId="0" borderId="48" xfId="0" applyNumberFormat="1" applyBorder="1" applyAlignment="1">
      <alignment horizontal="center"/>
    </xf>
    <xf numFmtId="2" fontId="0" fillId="0" borderId="49" xfId="0" applyNumberFormat="1" applyBorder="1" applyAlignment="1">
      <alignment horizontal="center"/>
    </xf>
    <xf numFmtId="0" fontId="0" fillId="0" borderId="29" xfId="0" applyBorder="1" applyAlignment="1">
      <alignment horizontal="center"/>
    </xf>
  </cellXfs>
  <cellStyles count="5">
    <cellStyle name="Normal_Tarif_Xmelnizki" xfId="1"/>
    <cellStyle name="Normal_Розрах тарифів з інвест склад" xfId="3"/>
    <cellStyle name="Гиперссылка" xfId="2" builtinId="8"/>
    <cellStyle name="Обычный" xfId="0" builtinId="0"/>
    <cellStyle name="Финансовый" xfId="4"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7"/>
  <sheetViews>
    <sheetView topLeftCell="A14" zoomScalePageLayoutView="75" workbookViewId="0">
      <selection activeCell="B31" sqref="B31"/>
    </sheetView>
  </sheetViews>
  <sheetFormatPr defaultRowHeight="12.75" x14ac:dyDescent="0.25"/>
  <cols>
    <col min="1" max="1" width="4.28515625" style="21" customWidth="1"/>
    <col min="2" max="2" width="36.7109375" style="1" customWidth="1"/>
    <col min="3" max="3" width="7.140625" style="3" customWidth="1"/>
    <col min="4" max="4" width="8.85546875" style="3" customWidth="1"/>
    <col min="5" max="5" width="7.140625" style="1" customWidth="1"/>
    <col min="6" max="6" width="6.5703125" style="1" customWidth="1"/>
    <col min="7" max="7" width="6.7109375" style="1" customWidth="1"/>
    <col min="8" max="8" width="7.140625" style="1" customWidth="1"/>
    <col min="9" max="9" width="6.7109375" style="1" customWidth="1"/>
    <col min="10" max="10" width="6.85546875" style="1" customWidth="1"/>
    <col min="11" max="11" width="7.140625" style="1" customWidth="1"/>
    <col min="12" max="12" width="6.5703125" style="1" customWidth="1"/>
    <col min="13" max="13" width="7.140625" style="1" customWidth="1"/>
    <col min="14" max="14" width="7.5703125" style="1" customWidth="1"/>
    <col min="15" max="15" width="6.85546875" style="1" customWidth="1"/>
    <col min="16" max="16" width="9.7109375" style="1" customWidth="1"/>
    <col min="17" max="17" width="64.140625" style="1" customWidth="1"/>
    <col min="18" max="16384" width="9.140625" style="1"/>
  </cols>
  <sheetData>
    <row r="1" spans="1:17" ht="5.25" customHeight="1" x14ac:dyDescent="0.25"/>
    <row r="2" spans="1:17" ht="18" x14ac:dyDescent="0.25">
      <c r="A2" s="909" t="s">
        <v>571</v>
      </c>
      <c r="B2" s="909"/>
      <c r="C2" s="909"/>
      <c r="D2" s="909"/>
      <c r="E2" s="909"/>
      <c r="F2" s="909"/>
      <c r="G2" s="909"/>
      <c r="H2" s="909"/>
      <c r="I2" s="909"/>
      <c r="J2" s="909"/>
      <c r="K2" s="909"/>
      <c r="L2" s="909"/>
      <c r="M2" s="909"/>
      <c r="N2" s="909"/>
      <c r="O2" s="909"/>
      <c r="P2" s="909"/>
    </row>
    <row r="3" spans="1:17" ht="13.5" customHeight="1" x14ac:dyDescent="0.25">
      <c r="A3" s="22"/>
      <c r="B3" s="2"/>
      <c r="C3" s="2"/>
      <c r="D3" s="2"/>
      <c r="E3" s="2"/>
      <c r="F3" s="2"/>
      <c r="G3" s="2"/>
      <c r="H3" s="2"/>
      <c r="I3" s="2"/>
      <c r="J3" s="2"/>
      <c r="K3" s="2"/>
      <c r="L3" s="2"/>
      <c r="M3" s="2"/>
      <c r="N3" s="2"/>
      <c r="O3" s="908" t="s">
        <v>81</v>
      </c>
      <c r="P3" s="908"/>
    </row>
    <row r="4" spans="1:17" ht="6.75" customHeight="1" x14ac:dyDescent="0.25"/>
    <row r="5" spans="1:17" x14ac:dyDescent="0.25">
      <c r="A5" s="910" t="s">
        <v>0</v>
      </c>
      <c r="B5" s="900" t="s">
        <v>1</v>
      </c>
      <c r="C5" s="900" t="s">
        <v>2</v>
      </c>
      <c r="D5" s="900" t="s">
        <v>12</v>
      </c>
      <c r="E5" s="900" t="s">
        <v>556</v>
      </c>
      <c r="F5" s="900" t="s">
        <v>557</v>
      </c>
      <c r="G5" s="900" t="s">
        <v>558</v>
      </c>
      <c r="H5" s="900" t="s">
        <v>559</v>
      </c>
      <c r="I5" s="900" t="s">
        <v>560</v>
      </c>
      <c r="J5" s="900" t="s">
        <v>561</v>
      </c>
      <c r="K5" s="900" t="s">
        <v>562</v>
      </c>
      <c r="L5" s="900" t="s">
        <v>563</v>
      </c>
      <c r="M5" s="900" t="s">
        <v>564</v>
      </c>
      <c r="N5" s="900" t="s">
        <v>565</v>
      </c>
      <c r="O5" s="900" t="s">
        <v>566</v>
      </c>
      <c r="P5" s="900" t="s">
        <v>567</v>
      </c>
      <c r="Q5" s="899" t="s">
        <v>86</v>
      </c>
    </row>
    <row r="6" spans="1:17" ht="14.25" customHeight="1" x14ac:dyDescent="0.25">
      <c r="A6" s="911"/>
      <c r="B6" s="900"/>
      <c r="C6" s="900"/>
      <c r="D6" s="900"/>
      <c r="E6" s="900"/>
      <c r="F6" s="900"/>
      <c r="G6" s="900"/>
      <c r="H6" s="900"/>
      <c r="I6" s="900"/>
      <c r="J6" s="900"/>
      <c r="K6" s="900"/>
      <c r="L6" s="900"/>
      <c r="M6" s="900"/>
      <c r="N6" s="900"/>
      <c r="O6" s="900"/>
      <c r="P6" s="900"/>
      <c r="Q6" s="899"/>
    </row>
    <row r="7" spans="1:17" s="20" customFormat="1" x14ac:dyDescent="0.25">
      <c r="A7" s="6">
        <v>1</v>
      </c>
      <c r="B7" s="4">
        <v>2</v>
      </c>
      <c r="C7" s="5">
        <v>3</v>
      </c>
      <c r="D7" s="5">
        <v>4</v>
      </c>
      <c r="E7" s="5">
        <v>5</v>
      </c>
      <c r="F7" s="5">
        <v>6</v>
      </c>
      <c r="G7" s="5">
        <v>7</v>
      </c>
      <c r="H7" s="5">
        <v>8</v>
      </c>
      <c r="I7" s="5">
        <v>9</v>
      </c>
      <c r="J7" s="5">
        <v>10</v>
      </c>
      <c r="K7" s="5">
        <v>11</v>
      </c>
      <c r="L7" s="5">
        <v>12</v>
      </c>
      <c r="M7" s="5">
        <v>13</v>
      </c>
      <c r="N7" s="5">
        <v>14</v>
      </c>
      <c r="O7" s="5">
        <v>15</v>
      </c>
      <c r="P7" s="5">
        <v>16</v>
      </c>
      <c r="Q7" s="112"/>
    </row>
    <row r="8" spans="1:17" ht="13.5" customHeight="1" x14ac:dyDescent="0.25">
      <c r="A8" s="23" t="s">
        <v>18</v>
      </c>
      <c r="B8" s="6" t="s">
        <v>19</v>
      </c>
      <c r="C8" s="5"/>
      <c r="D8" s="5"/>
      <c r="E8" s="5"/>
      <c r="F8" s="5"/>
      <c r="G8" s="5"/>
      <c r="H8" s="5"/>
      <c r="I8" s="5"/>
      <c r="J8" s="5"/>
      <c r="K8" s="5"/>
      <c r="L8" s="5"/>
      <c r="M8" s="5"/>
      <c r="N8" s="5"/>
      <c r="O8" s="5"/>
      <c r="P8" s="5"/>
      <c r="Q8" s="543"/>
    </row>
    <row r="9" spans="1:17" ht="12.75" customHeight="1" x14ac:dyDescent="0.25">
      <c r="A9" s="24" t="s">
        <v>20</v>
      </c>
      <c r="B9" s="7" t="s">
        <v>3</v>
      </c>
      <c r="C9" s="8" t="s">
        <v>4</v>
      </c>
      <c r="D9" s="4">
        <f>E9+F9+G9+H9+I9+J9+K9+L9+M9+N9+O9+P9</f>
        <v>0</v>
      </c>
      <c r="E9" s="269"/>
      <c r="F9" s="269"/>
      <c r="G9" s="269"/>
      <c r="H9" s="269"/>
      <c r="I9" s="269"/>
      <c r="J9" s="269"/>
      <c r="K9" s="269"/>
      <c r="L9" s="269"/>
      <c r="M9" s="269"/>
      <c r="N9" s="269"/>
      <c r="O9" s="269"/>
      <c r="P9" s="269"/>
      <c r="Q9" s="9" t="s">
        <v>13</v>
      </c>
    </row>
    <row r="10" spans="1:17" ht="13.5" customHeight="1" x14ac:dyDescent="0.25">
      <c r="A10" s="24" t="s">
        <v>21</v>
      </c>
      <c r="B10" s="9" t="s">
        <v>7</v>
      </c>
      <c r="C10" s="10" t="s">
        <v>8</v>
      </c>
      <c r="D10" s="14" t="s">
        <v>16</v>
      </c>
      <c r="E10" s="270"/>
      <c r="F10" s="270"/>
      <c r="G10" s="270"/>
      <c r="H10" s="270"/>
      <c r="I10" s="270"/>
      <c r="J10" s="270"/>
      <c r="K10" s="270"/>
      <c r="L10" s="270"/>
      <c r="M10" s="270"/>
      <c r="N10" s="270"/>
      <c r="O10" s="270"/>
      <c r="P10" s="270"/>
      <c r="Q10" s="9" t="s">
        <v>14</v>
      </c>
    </row>
    <row r="11" spans="1:17" ht="14.25" customHeight="1" x14ac:dyDescent="0.25">
      <c r="A11" s="24" t="s">
        <v>22</v>
      </c>
      <c r="B11" s="9" t="s">
        <v>5</v>
      </c>
      <c r="C11" s="10" t="s">
        <v>6</v>
      </c>
      <c r="D11" s="14" t="s">
        <v>16</v>
      </c>
      <c r="E11" s="11" t="e">
        <f t="shared" ref="E11:P11" si="0">E9/E10</f>
        <v>#DIV/0!</v>
      </c>
      <c r="F11" s="11" t="e">
        <f t="shared" si="0"/>
        <v>#DIV/0!</v>
      </c>
      <c r="G11" s="11" t="e">
        <f t="shared" si="0"/>
        <v>#DIV/0!</v>
      </c>
      <c r="H11" s="11" t="e">
        <f t="shared" si="0"/>
        <v>#DIV/0!</v>
      </c>
      <c r="I11" s="11" t="e">
        <f t="shared" si="0"/>
        <v>#DIV/0!</v>
      </c>
      <c r="J11" s="11" t="e">
        <f t="shared" si="0"/>
        <v>#DIV/0!</v>
      </c>
      <c r="K11" s="11" t="e">
        <f t="shared" si="0"/>
        <v>#DIV/0!</v>
      </c>
      <c r="L11" s="11" t="e">
        <f t="shared" si="0"/>
        <v>#DIV/0!</v>
      </c>
      <c r="M11" s="11" t="e">
        <f t="shared" si="0"/>
        <v>#DIV/0!</v>
      </c>
      <c r="N11" s="11" t="e">
        <f t="shared" si="0"/>
        <v>#DIV/0!</v>
      </c>
      <c r="O11" s="11" t="e">
        <f t="shared" si="0"/>
        <v>#DIV/0!</v>
      </c>
      <c r="P11" s="11" t="e">
        <f t="shared" si="0"/>
        <v>#DIV/0!</v>
      </c>
      <c r="Q11" s="9"/>
    </row>
    <row r="12" spans="1:17" ht="26.25" customHeight="1" x14ac:dyDescent="0.25">
      <c r="A12" s="24" t="s">
        <v>23</v>
      </c>
      <c r="B12" s="9" t="s">
        <v>9</v>
      </c>
      <c r="C12" s="10" t="s">
        <v>8</v>
      </c>
      <c r="D12" s="14">
        <v>0</v>
      </c>
      <c r="E12" s="270"/>
      <c r="F12" s="270"/>
      <c r="G12" s="270"/>
      <c r="H12" s="270"/>
      <c r="I12" s="270"/>
      <c r="J12" s="270"/>
      <c r="K12" s="270"/>
      <c r="L12" s="270"/>
      <c r="M12" s="270"/>
      <c r="N12" s="270"/>
      <c r="O12" s="270"/>
      <c r="P12" s="270"/>
      <c r="Q12" s="9" t="s">
        <v>387</v>
      </c>
    </row>
    <row r="13" spans="1:17" ht="25.5" customHeight="1" x14ac:dyDescent="0.25">
      <c r="A13" s="24" t="s">
        <v>24</v>
      </c>
      <c r="B13" s="9" t="s">
        <v>10</v>
      </c>
      <c r="C13" s="10" t="s">
        <v>11</v>
      </c>
      <c r="D13" s="14">
        <v>0</v>
      </c>
      <c r="E13" s="270"/>
      <c r="F13" s="270"/>
      <c r="G13" s="270"/>
      <c r="H13" s="270"/>
      <c r="I13" s="270"/>
      <c r="J13" s="270"/>
      <c r="K13" s="270"/>
      <c r="L13" s="270"/>
      <c r="M13" s="270"/>
      <c r="N13" s="270"/>
      <c r="O13" s="270"/>
      <c r="P13" s="270"/>
      <c r="Q13" s="9" t="s">
        <v>15</v>
      </c>
    </row>
    <row r="14" spans="1:17" ht="25.5" customHeight="1" x14ac:dyDescent="0.25">
      <c r="A14" s="24" t="s">
        <v>25</v>
      </c>
      <c r="B14" s="12" t="s">
        <v>66</v>
      </c>
      <c r="C14" s="8" t="s">
        <v>4</v>
      </c>
      <c r="D14" s="271" t="e">
        <f>E14+F14+G14+H14+I14+J14+K14+L14+M14+N14+O14+P14</f>
        <v>#DIV/0!</v>
      </c>
      <c r="E14" s="112" t="e">
        <f t="shared" ref="E14:P14" si="1">E11*E12*E13/100</f>
        <v>#DIV/0!</v>
      </c>
      <c r="F14" s="112" t="e">
        <f t="shared" si="1"/>
        <v>#DIV/0!</v>
      </c>
      <c r="G14" s="272" t="e">
        <f t="shared" si="1"/>
        <v>#DIV/0!</v>
      </c>
      <c r="H14" s="272" t="e">
        <f t="shared" si="1"/>
        <v>#DIV/0!</v>
      </c>
      <c r="I14" s="272" t="e">
        <f t="shared" si="1"/>
        <v>#DIV/0!</v>
      </c>
      <c r="J14" s="272" t="e">
        <f t="shared" si="1"/>
        <v>#DIV/0!</v>
      </c>
      <c r="K14" s="272" t="e">
        <f t="shared" si="1"/>
        <v>#DIV/0!</v>
      </c>
      <c r="L14" s="272" t="e">
        <f t="shared" si="1"/>
        <v>#DIV/0!</v>
      </c>
      <c r="M14" s="272" t="e">
        <f t="shared" si="1"/>
        <v>#DIV/0!</v>
      </c>
      <c r="N14" s="272" t="e">
        <f t="shared" si="1"/>
        <v>#DIV/0!</v>
      </c>
      <c r="O14" s="272" t="e">
        <f t="shared" si="1"/>
        <v>#DIV/0!</v>
      </c>
      <c r="P14" s="272" t="e">
        <f t="shared" si="1"/>
        <v>#DIV/0!</v>
      </c>
      <c r="Q14" s="544" t="s">
        <v>17</v>
      </c>
    </row>
    <row r="15" spans="1:17" ht="13.5" customHeight="1" x14ac:dyDescent="0.25">
      <c r="A15" s="25" t="s">
        <v>26</v>
      </c>
      <c r="B15" s="6" t="s">
        <v>27</v>
      </c>
      <c r="C15" s="14"/>
      <c r="D15" s="14"/>
      <c r="E15" s="11"/>
      <c r="F15" s="11"/>
      <c r="G15" s="11"/>
      <c r="H15" s="11"/>
      <c r="I15" s="11"/>
      <c r="J15" s="11"/>
      <c r="K15" s="11"/>
      <c r="L15" s="11"/>
      <c r="M15" s="11"/>
      <c r="N15" s="11"/>
      <c r="O15" s="11"/>
      <c r="P15" s="11"/>
      <c r="Q15" s="9"/>
    </row>
    <row r="16" spans="1:17" ht="13.5" customHeight="1" x14ac:dyDescent="0.25">
      <c r="A16" s="25" t="s">
        <v>38</v>
      </c>
      <c r="B16" s="9" t="s">
        <v>28</v>
      </c>
      <c r="C16" s="14" t="s">
        <v>29</v>
      </c>
      <c r="D16" s="4">
        <f>E16+F16+G16+H16+I16+J16+K16+L16+M16+N16+O16+P16</f>
        <v>0</v>
      </c>
      <c r="E16" s="269"/>
      <c r="F16" s="269"/>
      <c r="G16" s="269"/>
      <c r="H16" s="269"/>
      <c r="I16" s="269"/>
      <c r="J16" s="269"/>
      <c r="K16" s="269"/>
      <c r="L16" s="269"/>
      <c r="M16" s="269"/>
      <c r="N16" s="269"/>
      <c r="O16" s="269"/>
      <c r="P16" s="269"/>
      <c r="Q16" s="9"/>
    </row>
    <row r="17" spans="1:17" ht="12" customHeight="1" x14ac:dyDescent="0.25">
      <c r="A17" s="25" t="s">
        <v>39</v>
      </c>
      <c r="B17" s="9" t="s">
        <v>47</v>
      </c>
      <c r="C17" s="14" t="s">
        <v>30</v>
      </c>
      <c r="D17" s="14" t="s">
        <v>16</v>
      </c>
      <c r="E17" s="270"/>
      <c r="F17" s="270"/>
      <c r="G17" s="270"/>
      <c r="H17" s="270"/>
      <c r="I17" s="270"/>
      <c r="J17" s="270"/>
      <c r="K17" s="270"/>
      <c r="L17" s="270"/>
      <c r="M17" s="270"/>
      <c r="N17" s="270"/>
      <c r="O17" s="270"/>
      <c r="P17" s="270"/>
      <c r="Q17" s="9"/>
    </row>
    <row r="18" spans="1:17" ht="13.5" customHeight="1" x14ac:dyDescent="0.25">
      <c r="A18" s="25" t="s">
        <v>40</v>
      </c>
      <c r="B18" s="9" t="s">
        <v>31</v>
      </c>
      <c r="C18" s="14" t="s">
        <v>32</v>
      </c>
      <c r="D18" s="14" t="s">
        <v>16</v>
      </c>
      <c r="E18" s="11" t="e">
        <f>E16/E17</f>
        <v>#DIV/0!</v>
      </c>
      <c r="F18" s="11" t="e">
        <f t="shared" ref="F18:P18" si="2">F16/F17</f>
        <v>#DIV/0!</v>
      </c>
      <c r="G18" s="11" t="e">
        <f t="shared" si="2"/>
        <v>#DIV/0!</v>
      </c>
      <c r="H18" s="11" t="e">
        <f t="shared" si="2"/>
        <v>#DIV/0!</v>
      </c>
      <c r="I18" s="11" t="e">
        <f t="shared" si="2"/>
        <v>#DIV/0!</v>
      </c>
      <c r="J18" s="11" t="e">
        <f t="shared" si="2"/>
        <v>#DIV/0!</v>
      </c>
      <c r="K18" s="11" t="e">
        <f t="shared" si="2"/>
        <v>#DIV/0!</v>
      </c>
      <c r="L18" s="13" t="e">
        <f t="shared" si="2"/>
        <v>#DIV/0!</v>
      </c>
      <c r="M18" s="13" t="e">
        <f t="shared" si="2"/>
        <v>#DIV/0!</v>
      </c>
      <c r="N18" s="13" t="e">
        <f t="shared" si="2"/>
        <v>#DIV/0!</v>
      </c>
      <c r="O18" s="13" t="e">
        <f t="shared" si="2"/>
        <v>#DIV/0!</v>
      </c>
      <c r="P18" s="13" t="e">
        <f t="shared" si="2"/>
        <v>#DIV/0!</v>
      </c>
      <c r="Q18" s="9"/>
    </row>
    <row r="19" spans="1:17" ht="12.75" customHeight="1" x14ac:dyDescent="0.25">
      <c r="A19" s="25" t="s">
        <v>41</v>
      </c>
      <c r="B19" s="9" t="s">
        <v>33</v>
      </c>
      <c r="C19" s="14" t="s">
        <v>30</v>
      </c>
      <c r="D19" s="14" t="s">
        <v>16</v>
      </c>
      <c r="E19" s="270"/>
      <c r="F19" s="270"/>
      <c r="G19" s="270"/>
      <c r="H19" s="270"/>
      <c r="I19" s="270"/>
      <c r="J19" s="270"/>
      <c r="K19" s="270"/>
      <c r="L19" s="270"/>
      <c r="M19" s="270"/>
      <c r="N19" s="270"/>
      <c r="O19" s="270"/>
      <c r="P19" s="270"/>
      <c r="Q19" s="9"/>
    </row>
    <row r="20" spans="1:17" ht="27" customHeight="1" x14ac:dyDescent="0.25">
      <c r="A20" s="25" t="s">
        <v>42</v>
      </c>
      <c r="B20" s="9" t="s">
        <v>10</v>
      </c>
      <c r="C20" s="14" t="s">
        <v>11</v>
      </c>
      <c r="D20" s="14" t="s">
        <v>16</v>
      </c>
      <c r="E20" s="270"/>
      <c r="F20" s="270"/>
      <c r="G20" s="270"/>
      <c r="H20" s="270"/>
      <c r="I20" s="270"/>
      <c r="J20" s="270"/>
      <c r="K20" s="270"/>
      <c r="L20" s="270"/>
      <c r="M20" s="270"/>
      <c r="N20" s="270"/>
      <c r="O20" s="270"/>
      <c r="P20" s="270"/>
      <c r="Q20" s="9" t="s">
        <v>37</v>
      </c>
    </row>
    <row r="21" spans="1:17" ht="25.5" customHeight="1" x14ac:dyDescent="0.25">
      <c r="A21" s="25" t="s">
        <v>43</v>
      </c>
      <c r="B21" s="9" t="s">
        <v>34</v>
      </c>
      <c r="C21" s="14"/>
      <c r="D21" s="15" t="e">
        <f>E21+F21+G21+H21+I21+J21+K21+L21+M21+N21+O21+P21</f>
        <v>#DIV/0!</v>
      </c>
      <c r="E21" s="112" t="e">
        <f>E18*E19*E20/100</f>
        <v>#DIV/0!</v>
      </c>
      <c r="F21" s="112" t="e">
        <f t="shared" ref="F21:P21" si="3">F18*F19*F20/100</f>
        <v>#DIV/0!</v>
      </c>
      <c r="G21" s="112" t="e">
        <f t="shared" si="3"/>
        <v>#DIV/0!</v>
      </c>
      <c r="H21" s="112" t="e">
        <f t="shared" si="3"/>
        <v>#DIV/0!</v>
      </c>
      <c r="I21" s="112" t="e">
        <f t="shared" si="3"/>
        <v>#DIV/0!</v>
      </c>
      <c r="J21" s="112" t="e">
        <f t="shared" si="3"/>
        <v>#DIV/0!</v>
      </c>
      <c r="K21" s="112" t="e">
        <f t="shared" si="3"/>
        <v>#DIV/0!</v>
      </c>
      <c r="L21" s="112" t="e">
        <f t="shared" si="3"/>
        <v>#DIV/0!</v>
      </c>
      <c r="M21" s="112" t="e">
        <f t="shared" si="3"/>
        <v>#DIV/0!</v>
      </c>
      <c r="N21" s="112" t="e">
        <f t="shared" si="3"/>
        <v>#DIV/0!</v>
      </c>
      <c r="O21" s="112" t="e">
        <f t="shared" si="3"/>
        <v>#DIV/0!</v>
      </c>
      <c r="P21" s="112" t="e">
        <f t="shared" si="3"/>
        <v>#DIV/0!</v>
      </c>
      <c r="Q21" s="9"/>
    </row>
    <row r="22" spans="1:17" ht="13.5" customHeight="1" x14ac:dyDescent="0.25">
      <c r="A22" s="25" t="s">
        <v>44</v>
      </c>
      <c r="B22" s="9" t="s">
        <v>45</v>
      </c>
      <c r="C22" s="14" t="s">
        <v>29</v>
      </c>
      <c r="D22" s="4">
        <f>E22+F22+G22+H22+I22+J22+K22+L22+M22+N22+O22+P22</f>
        <v>0</v>
      </c>
      <c r="E22" s="269"/>
      <c r="F22" s="269"/>
      <c r="G22" s="269"/>
      <c r="H22" s="269"/>
      <c r="I22" s="269"/>
      <c r="J22" s="269"/>
      <c r="K22" s="269"/>
      <c r="L22" s="269"/>
      <c r="M22" s="269"/>
      <c r="N22" s="269"/>
      <c r="O22" s="269"/>
      <c r="P22" s="269"/>
      <c r="Q22" s="9"/>
    </row>
    <row r="23" spans="1:17" ht="12" customHeight="1" x14ac:dyDescent="0.25">
      <c r="A23" s="25" t="s">
        <v>49</v>
      </c>
      <c r="B23" s="9" t="s">
        <v>46</v>
      </c>
      <c r="C23" s="14" t="s">
        <v>30</v>
      </c>
      <c r="D23" s="14" t="s">
        <v>16</v>
      </c>
      <c r="E23" s="270"/>
      <c r="F23" s="270"/>
      <c r="G23" s="270"/>
      <c r="H23" s="270"/>
      <c r="I23" s="270"/>
      <c r="J23" s="270"/>
      <c r="K23" s="270"/>
      <c r="L23" s="270"/>
      <c r="M23" s="270"/>
      <c r="N23" s="270"/>
      <c r="O23" s="270"/>
      <c r="P23" s="270"/>
      <c r="Q23" s="9"/>
    </row>
    <row r="24" spans="1:17" ht="12.75" customHeight="1" x14ac:dyDescent="0.25">
      <c r="A24" s="25" t="s">
        <v>50</v>
      </c>
      <c r="B24" s="9" t="s">
        <v>31</v>
      </c>
      <c r="C24" s="14" t="s">
        <v>32</v>
      </c>
      <c r="D24" s="14" t="s">
        <v>16</v>
      </c>
      <c r="E24" s="11" t="e">
        <f>E22/E23</f>
        <v>#DIV/0!</v>
      </c>
      <c r="F24" s="11" t="e">
        <f t="shared" ref="F24" si="4">F22/F23</f>
        <v>#DIV/0!</v>
      </c>
      <c r="G24" s="11" t="e">
        <f t="shared" ref="G24" si="5">G22/G23</f>
        <v>#DIV/0!</v>
      </c>
      <c r="H24" s="11" t="e">
        <f t="shared" ref="H24" si="6">H22/H23</f>
        <v>#DIV/0!</v>
      </c>
      <c r="I24" s="11" t="e">
        <f t="shared" ref="I24" si="7">I22/I23</f>
        <v>#DIV/0!</v>
      </c>
      <c r="J24" s="11" t="e">
        <f t="shared" ref="J24" si="8">J22/J23</f>
        <v>#DIV/0!</v>
      </c>
      <c r="K24" s="11" t="e">
        <f t="shared" ref="K24" si="9">K22/K23</f>
        <v>#DIV/0!</v>
      </c>
      <c r="L24" s="13" t="e">
        <f t="shared" ref="L24" si="10">L22/L23</f>
        <v>#DIV/0!</v>
      </c>
      <c r="M24" s="13" t="e">
        <f t="shared" ref="M24" si="11">M22/M23</f>
        <v>#DIV/0!</v>
      </c>
      <c r="N24" s="13" t="e">
        <f t="shared" ref="N24" si="12">N22/N23</f>
        <v>#DIV/0!</v>
      </c>
      <c r="O24" s="13" t="e">
        <f t="shared" ref="O24" si="13">O22/O23</f>
        <v>#DIV/0!</v>
      </c>
      <c r="P24" s="13" t="e">
        <f t="shared" ref="P24" si="14">P22/P23</f>
        <v>#DIV/0!</v>
      </c>
      <c r="Q24" s="9"/>
    </row>
    <row r="25" spans="1:17" ht="26.25" customHeight="1" x14ac:dyDescent="0.25">
      <c r="A25" s="25" t="s">
        <v>51</v>
      </c>
      <c r="B25" s="9" t="s">
        <v>48</v>
      </c>
      <c r="C25" s="14" t="s">
        <v>30</v>
      </c>
      <c r="D25" s="14" t="s">
        <v>16</v>
      </c>
      <c r="E25" s="270"/>
      <c r="F25" s="270"/>
      <c r="G25" s="270"/>
      <c r="H25" s="270"/>
      <c r="I25" s="270"/>
      <c r="J25" s="270"/>
      <c r="K25" s="270"/>
      <c r="L25" s="270"/>
      <c r="M25" s="270"/>
      <c r="N25" s="270"/>
      <c r="O25" s="270"/>
      <c r="P25" s="270"/>
      <c r="Q25" s="9"/>
    </row>
    <row r="26" spans="1:17" ht="13.5" customHeight="1" x14ac:dyDescent="0.25">
      <c r="A26" s="25" t="s">
        <v>52</v>
      </c>
      <c r="B26" s="9" t="s">
        <v>10</v>
      </c>
      <c r="C26" s="14" t="s">
        <v>11</v>
      </c>
      <c r="D26" s="14" t="s">
        <v>16</v>
      </c>
      <c r="E26" s="270"/>
      <c r="F26" s="270"/>
      <c r="G26" s="270"/>
      <c r="H26" s="270"/>
      <c r="I26" s="270"/>
      <c r="J26" s="270"/>
      <c r="K26" s="270"/>
      <c r="L26" s="270"/>
      <c r="M26" s="270"/>
      <c r="N26" s="270"/>
      <c r="O26" s="270"/>
      <c r="P26" s="270"/>
      <c r="Q26" s="9"/>
    </row>
    <row r="27" spans="1:17" ht="24.75" customHeight="1" x14ac:dyDescent="0.25">
      <c r="A27" s="25" t="s">
        <v>53</v>
      </c>
      <c r="B27" s="9" t="s">
        <v>34</v>
      </c>
      <c r="C27" s="14" t="s">
        <v>29</v>
      </c>
      <c r="D27" s="15" t="e">
        <f>E27+F27+G27+H27+I27+J27+K27+L27+M27+N27+O27+P27</f>
        <v>#DIV/0!</v>
      </c>
      <c r="E27" s="112" t="e">
        <f>E24*E25*E26/100</f>
        <v>#DIV/0!</v>
      </c>
      <c r="F27" s="112" t="e">
        <f t="shared" ref="F27" si="15">F24*F25*F26/100</f>
        <v>#DIV/0!</v>
      </c>
      <c r="G27" s="112" t="e">
        <f t="shared" ref="G27" si="16">G24*G25*G26/100</f>
        <v>#DIV/0!</v>
      </c>
      <c r="H27" s="112" t="e">
        <f t="shared" ref="H27" si="17">H24*H25*H26/100</f>
        <v>#DIV/0!</v>
      </c>
      <c r="I27" s="112" t="e">
        <f t="shared" ref="I27" si="18">I24*I25*I26/100</f>
        <v>#DIV/0!</v>
      </c>
      <c r="J27" s="112" t="e">
        <f t="shared" ref="J27" si="19">J24*J25*J26/100</f>
        <v>#DIV/0!</v>
      </c>
      <c r="K27" s="112" t="e">
        <f t="shared" ref="K27" si="20">K24*K25*K26/100</f>
        <v>#DIV/0!</v>
      </c>
      <c r="L27" s="272" t="e">
        <f t="shared" ref="L27" si="21">L24*L25*L26/100</f>
        <v>#DIV/0!</v>
      </c>
      <c r="M27" s="272" t="e">
        <f t="shared" ref="M27" si="22">M24*M25*M26/100</f>
        <v>#DIV/0!</v>
      </c>
      <c r="N27" s="272" t="e">
        <f t="shared" ref="N27" si="23">N24*N25*N26/100</f>
        <v>#DIV/0!</v>
      </c>
      <c r="O27" s="272" t="e">
        <f t="shared" ref="O27" si="24">O24*O25*O26/100</f>
        <v>#DIV/0!</v>
      </c>
      <c r="P27" s="272" t="e">
        <f t="shared" ref="P27" si="25">P24*P25*P26/100</f>
        <v>#DIV/0!</v>
      </c>
      <c r="Q27" s="9"/>
    </row>
    <row r="28" spans="1:17" ht="14.25" customHeight="1" x14ac:dyDescent="0.25">
      <c r="A28" s="25" t="s">
        <v>54</v>
      </c>
      <c r="B28" s="9" t="s">
        <v>55</v>
      </c>
      <c r="C28" s="14" t="s">
        <v>29</v>
      </c>
      <c r="D28" s="15">
        <f>E28+F28+G28+H28+I28+J28+K28+L28+M28+N28+O28+P28</f>
        <v>0</v>
      </c>
      <c r="E28" s="270"/>
      <c r="F28" s="270"/>
      <c r="G28" s="270"/>
      <c r="H28" s="270"/>
      <c r="I28" s="270"/>
      <c r="J28" s="270"/>
      <c r="K28" s="270"/>
      <c r="L28" s="270"/>
      <c r="M28" s="270"/>
      <c r="N28" s="270"/>
      <c r="O28" s="270"/>
      <c r="P28" s="270"/>
      <c r="Q28" s="9" t="s">
        <v>60</v>
      </c>
    </row>
    <row r="29" spans="1:17" ht="14.25" customHeight="1" x14ac:dyDescent="0.25">
      <c r="A29" s="25" t="s">
        <v>56</v>
      </c>
      <c r="B29" s="9" t="s">
        <v>58</v>
      </c>
      <c r="C29" s="14" t="s">
        <v>11</v>
      </c>
      <c r="D29" s="15"/>
      <c r="E29" s="270"/>
      <c r="F29" s="270"/>
      <c r="G29" s="270"/>
      <c r="H29" s="270"/>
      <c r="I29" s="270"/>
      <c r="J29" s="270"/>
      <c r="K29" s="270"/>
      <c r="L29" s="270"/>
      <c r="M29" s="270"/>
      <c r="N29" s="270"/>
      <c r="O29" s="270"/>
      <c r="P29" s="270"/>
      <c r="Q29" s="9" t="s">
        <v>61</v>
      </c>
    </row>
    <row r="30" spans="1:17" ht="12.75" customHeight="1" x14ac:dyDescent="0.25">
      <c r="A30" s="25" t="s">
        <v>59</v>
      </c>
      <c r="B30" s="9" t="s">
        <v>57</v>
      </c>
      <c r="C30" s="14" t="s">
        <v>29</v>
      </c>
      <c r="D30" s="15">
        <f t="shared" ref="D30:D33" si="26">E30+F30+G30+H30+I30+J30+K30+L30+M30+N30+O30+P30</f>
        <v>0</v>
      </c>
      <c r="E30" s="112">
        <f>E28*E29/100</f>
        <v>0</v>
      </c>
      <c r="F30" s="112">
        <f t="shared" ref="F30:P30" si="27">F28*F29/100</f>
        <v>0</v>
      </c>
      <c r="G30" s="112">
        <f t="shared" si="27"/>
        <v>0</v>
      </c>
      <c r="H30" s="112">
        <f t="shared" si="27"/>
        <v>0</v>
      </c>
      <c r="I30" s="112">
        <f t="shared" si="27"/>
        <v>0</v>
      </c>
      <c r="J30" s="112">
        <f t="shared" si="27"/>
        <v>0</v>
      </c>
      <c r="K30" s="112">
        <f t="shared" si="27"/>
        <v>0</v>
      </c>
      <c r="L30" s="112">
        <f t="shared" si="27"/>
        <v>0</v>
      </c>
      <c r="M30" s="112">
        <f t="shared" si="27"/>
        <v>0</v>
      </c>
      <c r="N30" s="112">
        <f t="shared" si="27"/>
        <v>0</v>
      </c>
      <c r="O30" s="112">
        <f t="shared" si="27"/>
        <v>0</v>
      </c>
      <c r="P30" s="112">
        <f t="shared" si="27"/>
        <v>0</v>
      </c>
      <c r="Q30" s="9"/>
    </row>
    <row r="31" spans="1:17" ht="12.75" customHeight="1" x14ac:dyDescent="0.25">
      <c r="A31" s="25" t="s">
        <v>63</v>
      </c>
      <c r="B31" s="9" t="s">
        <v>62</v>
      </c>
      <c r="C31" s="14" t="s">
        <v>29</v>
      </c>
      <c r="D31" s="15">
        <f t="shared" si="26"/>
        <v>0</v>
      </c>
      <c r="E31" s="270"/>
      <c r="F31" s="270"/>
      <c r="G31" s="270"/>
      <c r="H31" s="270"/>
      <c r="I31" s="270"/>
      <c r="J31" s="270"/>
      <c r="K31" s="270"/>
      <c r="L31" s="270"/>
      <c r="M31" s="270"/>
      <c r="N31" s="270"/>
      <c r="O31" s="270"/>
      <c r="P31" s="270"/>
      <c r="Q31" s="9"/>
    </row>
    <row r="32" spans="1:17" ht="13.5" customHeight="1" x14ac:dyDescent="0.25">
      <c r="A32" s="25" t="s">
        <v>64</v>
      </c>
      <c r="B32" s="9" t="s">
        <v>58</v>
      </c>
      <c r="C32" s="14" t="s">
        <v>11</v>
      </c>
      <c r="D32" s="15"/>
      <c r="E32" s="270"/>
      <c r="F32" s="270"/>
      <c r="G32" s="270"/>
      <c r="H32" s="270"/>
      <c r="I32" s="270"/>
      <c r="J32" s="270"/>
      <c r="K32" s="270"/>
      <c r="L32" s="270"/>
      <c r="M32" s="270"/>
      <c r="N32" s="270"/>
      <c r="O32" s="270"/>
      <c r="P32" s="270"/>
      <c r="Q32" s="9"/>
    </row>
    <row r="33" spans="1:17" ht="29.25" customHeight="1" x14ac:dyDescent="0.25">
      <c r="A33" s="25" t="s">
        <v>65</v>
      </c>
      <c r="B33" s="9" t="s">
        <v>802</v>
      </c>
      <c r="C33" s="14" t="s">
        <v>29</v>
      </c>
      <c r="D33" s="15">
        <f t="shared" si="26"/>
        <v>0</v>
      </c>
      <c r="E33" s="112">
        <f>E31*E32/100</f>
        <v>0</v>
      </c>
      <c r="F33" s="112">
        <f t="shared" ref="F33:P33" si="28">F31*F32/100</f>
        <v>0</v>
      </c>
      <c r="G33" s="112">
        <f t="shared" si="28"/>
        <v>0</v>
      </c>
      <c r="H33" s="112">
        <f t="shared" si="28"/>
        <v>0</v>
      </c>
      <c r="I33" s="112">
        <f t="shared" si="28"/>
        <v>0</v>
      </c>
      <c r="J33" s="112">
        <f t="shared" si="28"/>
        <v>0</v>
      </c>
      <c r="K33" s="112">
        <f t="shared" si="28"/>
        <v>0</v>
      </c>
      <c r="L33" s="112">
        <f t="shared" si="28"/>
        <v>0</v>
      </c>
      <c r="M33" s="112">
        <f t="shared" si="28"/>
        <v>0</v>
      </c>
      <c r="N33" s="112">
        <f t="shared" si="28"/>
        <v>0</v>
      </c>
      <c r="O33" s="112">
        <f t="shared" si="28"/>
        <v>0</v>
      </c>
      <c r="P33" s="112">
        <f t="shared" si="28"/>
        <v>0</v>
      </c>
      <c r="Q33" s="9"/>
    </row>
    <row r="34" spans="1:17" ht="24.75" customHeight="1" x14ac:dyDescent="0.25">
      <c r="A34" s="25" t="s">
        <v>35</v>
      </c>
      <c r="B34" s="12" t="s">
        <v>67</v>
      </c>
      <c r="C34" s="14" t="s">
        <v>29</v>
      </c>
      <c r="D34" s="271" t="e">
        <f>D21+D27+D30+D33</f>
        <v>#DIV/0!</v>
      </c>
      <c r="E34" s="112" t="e">
        <f t="shared" ref="E34:P34" si="29">E21+E27+E30+E33</f>
        <v>#DIV/0!</v>
      </c>
      <c r="F34" s="112" t="e">
        <f t="shared" si="29"/>
        <v>#DIV/0!</v>
      </c>
      <c r="G34" s="112" t="e">
        <f t="shared" si="29"/>
        <v>#DIV/0!</v>
      </c>
      <c r="H34" s="112" t="e">
        <f t="shared" si="29"/>
        <v>#DIV/0!</v>
      </c>
      <c r="I34" s="112" t="e">
        <f t="shared" si="29"/>
        <v>#DIV/0!</v>
      </c>
      <c r="J34" s="112" t="e">
        <f t="shared" si="29"/>
        <v>#DIV/0!</v>
      </c>
      <c r="K34" s="112" t="e">
        <f t="shared" si="29"/>
        <v>#DIV/0!</v>
      </c>
      <c r="L34" s="272" t="e">
        <f t="shared" si="29"/>
        <v>#DIV/0!</v>
      </c>
      <c r="M34" s="272" t="e">
        <f t="shared" si="29"/>
        <v>#DIV/0!</v>
      </c>
      <c r="N34" s="272" t="e">
        <f t="shared" si="29"/>
        <v>#DIV/0!</v>
      </c>
      <c r="O34" s="272" t="e">
        <f t="shared" si="29"/>
        <v>#DIV/0!</v>
      </c>
      <c r="P34" s="272" t="e">
        <f t="shared" si="29"/>
        <v>#DIV/0!</v>
      </c>
      <c r="Q34" s="9"/>
    </row>
    <row r="35" spans="1:17" ht="39" customHeight="1" x14ac:dyDescent="0.25">
      <c r="A35" s="25" t="s">
        <v>36</v>
      </c>
      <c r="B35" s="12" t="s">
        <v>68</v>
      </c>
      <c r="C35" s="14" t="s">
        <v>11</v>
      </c>
      <c r="D35" s="19" t="e">
        <f>D34/D14*100</f>
        <v>#DIV/0!</v>
      </c>
      <c r="E35" s="13" t="e">
        <f t="shared" ref="E35:P35" si="30">E34/E14*100</f>
        <v>#DIV/0!</v>
      </c>
      <c r="F35" s="13" t="e">
        <f t="shared" si="30"/>
        <v>#DIV/0!</v>
      </c>
      <c r="G35" s="13" t="e">
        <f t="shared" si="30"/>
        <v>#DIV/0!</v>
      </c>
      <c r="H35" s="13" t="e">
        <f t="shared" si="30"/>
        <v>#DIV/0!</v>
      </c>
      <c r="I35" s="13" t="e">
        <f t="shared" si="30"/>
        <v>#DIV/0!</v>
      </c>
      <c r="J35" s="13" t="e">
        <f t="shared" si="30"/>
        <v>#DIV/0!</v>
      </c>
      <c r="K35" s="13" t="e">
        <f t="shared" si="30"/>
        <v>#DIV/0!</v>
      </c>
      <c r="L35" s="13" t="e">
        <f t="shared" si="30"/>
        <v>#DIV/0!</v>
      </c>
      <c r="M35" s="13" t="e">
        <f t="shared" si="30"/>
        <v>#DIV/0!</v>
      </c>
      <c r="N35" s="13" t="e">
        <f t="shared" si="30"/>
        <v>#DIV/0!</v>
      </c>
      <c r="O35" s="13" t="e">
        <f t="shared" si="30"/>
        <v>#DIV/0!</v>
      </c>
      <c r="P35" s="13" t="e">
        <f t="shared" si="30"/>
        <v>#DIV/0!</v>
      </c>
      <c r="Q35" s="9"/>
    </row>
    <row r="36" spans="1:17" ht="12.75" customHeight="1" x14ac:dyDescent="0.25">
      <c r="A36" s="25" t="s">
        <v>70</v>
      </c>
      <c r="B36" s="6" t="s">
        <v>69</v>
      </c>
      <c r="C36" s="14"/>
      <c r="D36" s="14"/>
      <c r="E36" s="11"/>
      <c r="F36" s="11"/>
      <c r="G36" s="11"/>
      <c r="H36" s="11"/>
      <c r="I36" s="11"/>
      <c r="J36" s="11"/>
      <c r="K36" s="11"/>
      <c r="L36" s="11"/>
      <c r="M36" s="11"/>
      <c r="N36" s="11"/>
      <c r="O36" s="11"/>
      <c r="P36" s="11"/>
      <c r="Q36" s="11"/>
    </row>
    <row r="37" spans="1:17" ht="13.5" customHeight="1" x14ac:dyDescent="0.25">
      <c r="A37" s="25" t="s">
        <v>71</v>
      </c>
      <c r="B37" s="9" t="s">
        <v>72</v>
      </c>
      <c r="C37" s="14" t="s">
        <v>29</v>
      </c>
      <c r="D37" s="15">
        <f t="shared" ref="D37:D39" si="31">E37+F37+G37+H37+I37+J37+K37+L37+M37+N37+O37+P37</f>
        <v>0</v>
      </c>
      <c r="E37" s="270"/>
      <c r="F37" s="270"/>
      <c r="G37" s="270"/>
      <c r="H37" s="270"/>
      <c r="I37" s="270"/>
      <c r="J37" s="270"/>
      <c r="K37" s="270"/>
      <c r="L37" s="270"/>
      <c r="M37" s="270"/>
      <c r="N37" s="270"/>
      <c r="O37" s="270"/>
      <c r="P37" s="270"/>
      <c r="Q37" s="11"/>
    </row>
    <row r="38" spans="1:17" ht="13.5" customHeight="1" x14ac:dyDescent="0.25">
      <c r="A38" s="25" t="s">
        <v>73</v>
      </c>
      <c r="B38" s="9" t="s">
        <v>58</v>
      </c>
      <c r="C38" s="14" t="s">
        <v>11</v>
      </c>
      <c r="D38" s="15" t="s">
        <v>16</v>
      </c>
      <c r="E38" s="270"/>
      <c r="F38" s="270"/>
      <c r="G38" s="270"/>
      <c r="H38" s="270"/>
      <c r="I38" s="270"/>
      <c r="J38" s="270"/>
      <c r="K38" s="270"/>
      <c r="L38" s="270"/>
      <c r="M38" s="270"/>
      <c r="N38" s="270"/>
      <c r="O38" s="270"/>
      <c r="P38" s="270"/>
      <c r="Q38" s="11" t="s">
        <v>78</v>
      </c>
    </row>
    <row r="39" spans="1:17" ht="25.5" customHeight="1" x14ac:dyDescent="0.25">
      <c r="A39" s="25" t="s">
        <v>74</v>
      </c>
      <c r="B39" s="12" t="s">
        <v>75</v>
      </c>
      <c r="C39" s="14" t="s">
        <v>29</v>
      </c>
      <c r="D39" s="15">
        <f t="shared" si="31"/>
        <v>0</v>
      </c>
      <c r="E39" s="112">
        <f>E37*E38/100</f>
        <v>0</v>
      </c>
      <c r="F39" s="112">
        <f t="shared" ref="F39:P39" si="32">F37*F38/100</f>
        <v>0</v>
      </c>
      <c r="G39" s="112">
        <f t="shared" si="32"/>
        <v>0</v>
      </c>
      <c r="H39" s="112">
        <f t="shared" si="32"/>
        <v>0</v>
      </c>
      <c r="I39" s="112">
        <f t="shared" si="32"/>
        <v>0</v>
      </c>
      <c r="J39" s="112">
        <f t="shared" si="32"/>
        <v>0</v>
      </c>
      <c r="K39" s="112">
        <f t="shared" si="32"/>
        <v>0</v>
      </c>
      <c r="L39" s="112">
        <f t="shared" si="32"/>
        <v>0</v>
      </c>
      <c r="M39" s="112">
        <f t="shared" si="32"/>
        <v>0</v>
      </c>
      <c r="N39" s="112">
        <f t="shared" si="32"/>
        <v>0</v>
      </c>
      <c r="O39" s="112">
        <f t="shared" si="32"/>
        <v>0</v>
      </c>
      <c r="P39" s="112">
        <f t="shared" si="32"/>
        <v>0</v>
      </c>
      <c r="Q39" s="11"/>
    </row>
    <row r="40" spans="1:17" ht="16.5" customHeight="1" x14ac:dyDescent="0.25">
      <c r="A40" s="25" t="s">
        <v>76</v>
      </c>
      <c r="B40" s="12" t="s">
        <v>77</v>
      </c>
      <c r="C40" s="14" t="s">
        <v>29</v>
      </c>
      <c r="D40" s="19" t="e">
        <f>D14+D34+D39</f>
        <v>#DIV/0!</v>
      </c>
      <c r="E40" s="11" t="e">
        <f t="shared" ref="E40:P40" si="33">E14+E34+E39</f>
        <v>#DIV/0!</v>
      </c>
      <c r="F40" s="11" t="e">
        <f t="shared" si="33"/>
        <v>#DIV/0!</v>
      </c>
      <c r="G40" s="11" t="e">
        <f t="shared" si="33"/>
        <v>#DIV/0!</v>
      </c>
      <c r="H40" s="11" t="e">
        <f t="shared" si="33"/>
        <v>#DIV/0!</v>
      </c>
      <c r="I40" s="11" t="e">
        <f t="shared" si="33"/>
        <v>#DIV/0!</v>
      </c>
      <c r="J40" s="11" t="e">
        <f t="shared" si="33"/>
        <v>#DIV/0!</v>
      </c>
      <c r="K40" s="11" t="e">
        <f t="shared" si="33"/>
        <v>#DIV/0!</v>
      </c>
      <c r="L40" s="11" t="e">
        <f t="shared" si="33"/>
        <v>#DIV/0!</v>
      </c>
      <c r="M40" s="11" t="e">
        <f t="shared" si="33"/>
        <v>#DIV/0!</v>
      </c>
      <c r="N40" s="11" t="e">
        <f t="shared" si="33"/>
        <v>#DIV/0!</v>
      </c>
      <c r="O40" s="11" t="e">
        <f t="shared" si="33"/>
        <v>#DIV/0!</v>
      </c>
      <c r="P40" s="11" t="e">
        <f t="shared" si="33"/>
        <v>#DIV/0!</v>
      </c>
      <c r="Q40" s="11"/>
    </row>
    <row r="41" spans="1:17" x14ac:dyDescent="0.25">
      <c r="A41" s="26"/>
      <c r="B41" s="16"/>
      <c r="C41" s="17"/>
      <c r="D41" s="17"/>
      <c r="E41" s="18"/>
      <c r="F41" s="18"/>
      <c r="G41" s="18"/>
      <c r="H41" s="18"/>
      <c r="I41" s="18"/>
      <c r="J41" s="18"/>
      <c r="K41" s="18"/>
      <c r="L41" s="18"/>
      <c r="M41" s="18"/>
      <c r="N41" s="18"/>
      <c r="O41" s="18"/>
      <c r="P41" s="18"/>
      <c r="Q41" s="18"/>
    </row>
    <row r="42" spans="1:17" ht="3" customHeight="1" x14ac:dyDescent="0.25">
      <c r="A42" s="26"/>
      <c r="B42" s="16"/>
      <c r="C42" s="17"/>
      <c r="D42" s="17"/>
      <c r="E42" s="18"/>
      <c r="F42" s="18"/>
      <c r="G42" s="18"/>
      <c r="H42" s="18"/>
      <c r="I42" s="18"/>
      <c r="J42" s="18"/>
      <c r="K42" s="18"/>
      <c r="L42" s="18"/>
      <c r="M42" s="18"/>
      <c r="N42" s="18"/>
      <c r="O42" s="18"/>
      <c r="P42" s="18"/>
      <c r="Q42" s="18"/>
    </row>
    <row r="43" spans="1:17" ht="13.5" customHeight="1" x14ac:dyDescent="0.25">
      <c r="A43" s="26"/>
      <c r="B43" s="908" t="s">
        <v>572</v>
      </c>
      <c r="C43" s="908"/>
      <c r="D43" s="908"/>
      <c r="E43" s="908"/>
      <c r="F43" s="908"/>
      <c r="G43" s="908"/>
      <c r="H43" s="908"/>
      <c r="I43" s="908"/>
      <c r="J43" s="908"/>
      <c r="K43" s="908"/>
      <c r="L43" s="908"/>
      <c r="M43" s="908"/>
      <c r="N43" s="908"/>
      <c r="O43" s="908"/>
      <c r="P43" s="18"/>
      <c r="Q43" s="18"/>
    </row>
    <row r="44" spans="1:17" x14ac:dyDescent="0.25">
      <c r="A44" s="27"/>
      <c r="B44" s="16"/>
      <c r="C44" s="17"/>
      <c r="D44" s="17"/>
      <c r="E44" s="18"/>
      <c r="F44" s="18"/>
      <c r="G44" s="18"/>
      <c r="H44" s="18"/>
      <c r="I44" s="18"/>
      <c r="J44" s="18"/>
      <c r="K44" s="18"/>
      <c r="L44" s="18"/>
      <c r="M44" s="18"/>
      <c r="N44" s="908" t="s">
        <v>82</v>
      </c>
      <c r="O44" s="908"/>
      <c r="P44" s="18"/>
      <c r="Q44" s="18"/>
    </row>
    <row r="45" spans="1:17" ht="4.5" customHeight="1" x14ac:dyDescent="0.25">
      <c r="A45" s="27"/>
      <c r="B45" s="18"/>
      <c r="C45" s="17"/>
      <c r="D45" s="17"/>
      <c r="E45" s="18"/>
      <c r="F45" s="18"/>
      <c r="G45" s="18"/>
      <c r="H45" s="18"/>
      <c r="I45" s="18"/>
      <c r="J45" s="18"/>
      <c r="K45" s="18"/>
      <c r="L45" s="18"/>
      <c r="M45" s="18"/>
      <c r="N45" s="18"/>
      <c r="O45" s="18"/>
      <c r="P45" s="18"/>
      <c r="Q45" s="18"/>
    </row>
    <row r="46" spans="1:17" x14ac:dyDescent="0.25">
      <c r="B46" s="901" t="s">
        <v>79</v>
      </c>
      <c r="C46" s="902"/>
      <c r="D46" s="903"/>
      <c r="E46" s="901" t="s">
        <v>80</v>
      </c>
      <c r="F46" s="903"/>
      <c r="G46" s="907" t="s">
        <v>83</v>
      </c>
      <c r="H46" s="907"/>
      <c r="I46" s="907" t="s">
        <v>84</v>
      </c>
      <c r="J46" s="907"/>
      <c r="K46" s="907" t="s">
        <v>85</v>
      </c>
      <c r="L46" s="907"/>
      <c r="M46" s="907"/>
      <c r="N46" s="907" t="s">
        <v>86</v>
      </c>
      <c r="O46" s="907"/>
      <c r="P46" s="907"/>
      <c r="Q46" s="907"/>
    </row>
    <row r="47" spans="1:17" ht="24.75" customHeight="1" x14ac:dyDescent="0.25">
      <c r="B47" s="904"/>
      <c r="C47" s="905"/>
      <c r="D47" s="906"/>
      <c r="E47" s="904"/>
      <c r="F47" s="906"/>
      <c r="G47" s="907"/>
      <c r="H47" s="907"/>
      <c r="I47" s="907"/>
      <c r="J47" s="907"/>
      <c r="K47" s="907"/>
      <c r="L47" s="907"/>
      <c r="M47" s="907"/>
      <c r="N47" s="907"/>
      <c r="O47" s="907"/>
      <c r="P47" s="907"/>
      <c r="Q47" s="907"/>
    </row>
    <row r="48" spans="1:17" x14ac:dyDescent="0.25">
      <c r="B48" s="907">
        <v>1</v>
      </c>
      <c r="C48" s="907"/>
      <c r="D48" s="907"/>
      <c r="E48" s="907">
        <v>2</v>
      </c>
      <c r="F48" s="907"/>
      <c r="G48" s="907">
        <v>3</v>
      </c>
      <c r="H48" s="907"/>
      <c r="I48" s="907">
        <v>4</v>
      </c>
      <c r="J48" s="907"/>
      <c r="K48" s="907">
        <v>5</v>
      </c>
      <c r="L48" s="907"/>
      <c r="M48" s="907"/>
      <c r="N48" s="907">
        <v>6</v>
      </c>
      <c r="O48" s="907"/>
      <c r="P48" s="907"/>
      <c r="Q48" s="907"/>
    </row>
    <row r="49" spans="2:17" ht="26.25" customHeight="1" x14ac:dyDescent="0.25">
      <c r="B49" s="916" t="s">
        <v>87</v>
      </c>
      <c r="C49" s="916"/>
      <c r="D49" s="916"/>
      <c r="E49" s="907"/>
      <c r="F49" s="907"/>
      <c r="G49" s="907"/>
      <c r="H49" s="907"/>
      <c r="I49" s="907"/>
      <c r="J49" s="907"/>
      <c r="K49" s="907"/>
      <c r="L49" s="907"/>
      <c r="M49" s="907"/>
      <c r="N49" s="913"/>
      <c r="O49" s="913"/>
      <c r="P49" s="913"/>
      <c r="Q49" s="913"/>
    </row>
    <row r="50" spans="2:17" ht="15.75" customHeight="1" x14ac:dyDescent="0.25">
      <c r="B50" s="913" t="s">
        <v>88</v>
      </c>
      <c r="C50" s="913"/>
      <c r="D50" s="913"/>
      <c r="E50" s="907"/>
      <c r="F50" s="907"/>
      <c r="G50" s="907"/>
      <c r="H50" s="907"/>
      <c r="I50" s="907"/>
      <c r="J50" s="907"/>
      <c r="K50" s="907">
        <f>E50*G50*I50/1000</f>
        <v>0</v>
      </c>
      <c r="L50" s="907"/>
      <c r="M50" s="907"/>
      <c r="N50" s="913" t="s">
        <v>100</v>
      </c>
      <c r="O50" s="913"/>
      <c r="P50" s="913"/>
      <c r="Q50" s="913"/>
    </row>
    <row r="51" spans="2:17" x14ac:dyDescent="0.25">
      <c r="B51" s="913" t="s">
        <v>88</v>
      </c>
      <c r="C51" s="913"/>
      <c r="D51" s="913"/>
      <c r="E51" s="907"/>
      <c r="F51" s="907"/>
      <c r="G51" s="907"/>
      <c r="H51" s="907"/>
      <c r="I51" s="907"/>
      <c r="J51" s="907"/>
      <c r="K51" s="907">
        <f t="shared" ref="K51:K58" si="34">E51*G51*I51/1000</f>
        <v>0</v>
      </c>
      <c r="L51" s="907"/>
      <c r="M51" s="907"/>
      <c r="N51" s="913"/>
      <c r="O51" s="913"/>
      <c r="P51" s="913"/>
      <c r="Q51" s="913"/>
    </row>
    <row r="52" spans="2:17" x14ac:dyDescent="0.25">
      <c r="B52" s="913" t="s">
        <v>88</v>
      </c>
      <c r="C52" s="913"/>
      <c r="D52" s="913"/>
      <c r="E52" s="907"/>
      <c r="F52" s="907"/>
      <c r="G52" s="907"/>
      <c r="H52" s="907"/>
      <c r="I52" s="907"/>
      <c r="J52" s="907"/>
      <c r="K52" s="907">
        <f t="shared" si="34"/>
        <v>0</v>
      </c>
      <c r="L52" s="907"/>
      <c r="M52" s="907"/>
      <c r="N52" s="913"/>
      <c r="O52" s="913"/>
      <c r="P52" s="913"/>
      <c r="Q52" s="913"/>
    </row>
    <row r="53" spans="2:17" x14ac:dyDescent="0.25">
      <c r="B53" s="913" t="s">
        <v>88</v>
      </c>
      <c r="C53" s="913"/>
      <c r="D53" s="913"/>
      <c r="E53" s="907"/>
      <c r="F53" s="907"/>
      <c r="G53" s="907"/>
      <c r="H53" s="907"/>
      <c r="I53" s="907"/>
      <c r="J53" s="907"/>
      <c r="K53" s="907">
        <f t="shared" si="34"/>
        <v>0</v>
      </c>
      <c r="L53" s="907"/>
      <c r="M53" s="907"/>
      <c r="N53" s="913"/>
      <c r="O53" s="913"/>
      <c r="P53" s="913"/>
      <c r="Q53" s="913"/>
    </row>
    <row r="54" spans="2:17" x14ac:dyDescent="0.25">
      <c r="B54" s="913" t="s">
        <v>88</v>
      </c>
      <c r="C54" s="913"/>
      <c r="D54" s="913"/>
      <c r="E54" s="907"/>
      <c r="F54" s="907"/>
      <c r="G54" s="907"/>
      <c r="H54" s="907"/>
      <c r="I54" s="907"/>
      <c r="J54" s="907"/>
      <c r="K54" s="907">
        <f t="shared" si="34"/>
        <v>0</v>
      </c>
      <c r="L54" s="907"/>
      <c r="M54" s="907"/>
      <c r="N54" s="913"/>
      <c r="O54" s="913"/>
      <c r="P54" s="913"/>
      <c r="Q54" s="913"/>
    </row>
    <row r="55" spans="2:17" x14ac:dyDescent="0.25">
      <c r="B55" s="913" t="s">
        <v>88</v>
      </c>
      <c r="C55" s="913"/>
      <c r="D55" s="913"/>
      <c r="E55" s="907"/>
      <c r="F55" s="907"/>
      <c r="G55" s="907"/>
      <c r="H55" s="907"/>
      <c r="I55" s="907"/>
      <c r="J55" s="907"/>
      <c r="K55" s="907">
        <f t="shared" si="34"/>
        <v>0</v>
      </c>
      <c r="L55" s="907"/>
      <c r="M55" s="907"/>
      <c r="N55" s="913"/>
      <c r="O55" s="913"/>
      <c r="P55" s="913"/>
      <c r="Q55" s="913"/>
    </row>
    <row r="56" spans="2:17" x14ac:dyDescent="0.25">
      <c r="B56" s="913" t="s">
        <v>88</v>
      </c>
      <c r="C56" s="913"/>
      <c r="D56" s="913"/>
      <c r="E56" s="907"/>
      <c r="F56" s="907"/>
      <c r="G56" s="907"/>
      <c r="H56" s="907"/>
      <c r="I56" s="907"/>
      <c r="J56" s="907"/>
      <c r="K56" s="907">
        <f t="shared" si="34"/>
        <v>0</v>
      </c>
      <c r="L56" s="907"/>
      <c r="M56" s="907"/>
      <c r="N56" s="913"/>
      <c r="O56" s="913"/>
      <c r="P56" s="913"/>
      <c r="Q56" s="913"/>
    </row>
    <row r="57" spans="2:17" x14ac:dyDescent="0.25">
      <c r="B57" s="913" t="s">
        <v>88</v>
      </c>
      <c r="C57" s="913"/>
      <c r="D57" s="913"/>
      <c r="E57" s="907"/>
      <c r="F57" s="907"/>
      <c r="G57" s="907"/>
      <c r="H57" s="907"/>
      <c r="I57" s="907"/>
      <c r="J57" s="907"/>
      <c r="K57" s="907">
        <f t="shared" si="34"/>
        <v>0</v>
      </c>
      <c r="L57" s="907"/>
      <c r="M57" s="907"/>
      <c r="N57" s="913"/>
      <c r="O57" s="913"/>
      <c r="P57" s="913"/>
      <c r="Q57" s="913"/>
    </row>
    <row r="58" spans="2:17" x14ac:dyDescent="0.25">
      <c r="B58" s="913" t="s">
        <v>88</v>
      </c>
      <c r="C58" s="913"/>
      <c r="D58" s="913"/>
      <c r="E58" s="907"/>
      <c r="F58" s="907"/>
      <c r="G58" s="907"/>
      <c r="H58" s="907"/>
      <c r="I58" s="907"/>
      <c r="J58" s="907"/>
      <c r="K58" s="907">
        <f t="shared" si="34"/>
        <v>0</v>
      </c>
      <c r="L58" s="907"/>
      <c r="M58" s="907"/>
      <c r="N58" s="913"/>
      <c r="O58" s="913"/>
      <c r="P58" s="913"/>
      <c r="Q58" s="913"/>
    </row>
    <row r="59" spans="2:17" x14ac:dyDescent="0.25">
      <c r="B59" s="914" t="s">
        <v>93</v>
      </c>
      <c r="C59" s="914"/>
      <c r="D59" s="914"/>
      <c r="E59" s="907" t="s">
        <v>16</v>
      </c>
      <c r="F59" s="907"/>
      <c r="G59" s="907" t="s">
        <v>16</v>
      </c>
      <c r="H59" s="907"/>
      <c r="I59" s="907" t="s">
        <v>16</v>
      </c>
      <c r="J59" s="907"/>
      <c r="K59" s="907">
        <f>SUM(K50:K58)</f>
        <v>0</v>
      </c>
      <c r="L59" s="907"/>
      <c r="M59" s="907"/>
      <c r="N59" s="913"/>
      <c r="O59" s="913"/>
      <c r="P59" s="913"/>
      <c r="Q59" s="913"/>
    </row>
    <row r="60" spans="2:17" x14ac:dyDescent="0.25">
      <c r="B60" s="916" t="s">
        <v>96</v>
      </c>
      <c r="C60" s="913"/>
      <c r="D60" s="913"/>
      <c r="E60" s="907"/>
      <c r="F60" s="907"/>
      <c r="G60" s="907"/>
      <c r="H60" s="907"/>
      <c r="I60" s="907"/>
      <c r="J60" s="907"/>
      <c r="K60" s="907"/>
      <c r="L60" s="907"/>
      <c r="M60" s="907"/>
      <c r="N60" s="913"/>
      <c r="O60" s="913"/>
      <c r="P60" s="913"/>
      <c r="Q60" s="913"/>
    </row>
    <row r="61" spans="2:17" x14ac:dyDescent="0.25">
      <c r="B61" s="913" t="s">
        <v>89</v>
      </c>
      <c r="C61" s="913"/>
      <c r="D61" s="913"/>
      <c r="E61" s="907"/>
      <c r="F61" s="907"/>
      <c r="G61" s="907"/>
      <c r="H61" s="907"/>
      <c r="I61" s="907"/>
      <c r="J61" s="907"/>
      <c r="K61" s="907">
        <f>E61*G61*I61/1000</f>
        <v>0</v>
      </c>
      <c r="L61" s="907"/>
      <c r="M61" s="907"/>
      <c r="N61" s="913"/>
      <c r="O61" s="913"/>
      <c r="P61" s="913"/>
      <c r="Q61" s="913"/>
    </row>
    <row r="62" spans="2:17" x14ac:dyDescent="0.25">
      <c r="B62" s="913" t="s">
        <v>90</v>
      </c>
      <c r="C62" s="913"/>
      <c r="D62" s="913"/>
      <c r="E62" s="907"/>
      <c r="F62" s="907"/>
      <c r="G62" s="907"/>
      <c r="H62" s="907"/>
      <c r="I62" s="907"/>
      <c r="J62" s="907"/>
      <c r="K62" s="907">
        <f t="shared" ref="K62:K64" si="35">E62*G62*I62/1000</f>
        <v>0</v>
      </c>
      <c r="L62" s="907"/>
      <c r="M62" s="907"/>
      <c r="N62" s="913"/>
      <c r="O62" s="913"/>
      <c r="P62" s="913"/>
      <c r="Q62" s="913"/>
    </row>
    <row r="63" spans="2:17" x14ac:dyDescent="0.25">
      <c r="B63" s="913" t="s">
        <v>91</v>
      </c>
      <c r="C63" s="913"/>
      <c r="D63" s="913"/>
      <c r="E63" s="907"/>
      <c r="F63" s="907"/>
      <c r="G63" s="907"/>
      <c r="H63" s="907"/>
      <c r="I63" s="907"/>
      <c r="J63" s="907"/>
      <c r="K63" s="907">
        <f t="shared" si="35"/>
        <v>0</v>
      </c>
      <c r="L63" s="907"/>
      <c r="M63" s="907"/>
      <c r="N63" s="913"/>
      <c r="O63" s="913"/>
      <c r="P63" s="913"/>
      <c r="Q63" s="913"/>
    </row>
    <row r="64" spans="2:17" x14ac:dyDescent="0.25">
      <c r="B64" s="913" t="s">
        <v>92</v>
      </c>
      <c r="C64" s="913"/>
      <c r="D64" s="913"/>
      <c r="E64" s="907"/>
      <c r="F64" s="907"/>
      <c r="G64" s="907"/>
      <c r="H64" s="907"/>
      <c r="I64" s="907"/>
      <c r="J64" s="907"/>
      <c r="K64" s="907">
        <f t="shared" si="35"/>
        <v>0</v>
      </c>
      <c r="L64" s="907"/>
      <c r="M64" s="907"/>
      <c r="N64" s="913"/>
      <c r="O64" s="913"/>
      <c r="P64" s="913"/>
      <c r="Q64" s="913"/>
    </row>
    <row r="65" spans="2:17" ht="12.75" customHeight="1" x14ac:dyDescent="0.25">
      <c r="B65" s="914" t="s">
        <v>94</v>
      </c>
      <c r="C65" s="914"/>
      <c r="D65" s="914"/>
      <c r="E65" s="907" t="s">
        <v>16</v>
      </c>
      <c r="F65" s="907"/>
      <c r="G65" s="907" t="s">
        <v>16</v>
      </c>
      <c r="H65" s="907"/>
      <c r="I65" s="907" t="s">
        <v>16</v>
      </c>
      <c r="J65" s="907"/>
      <c r="K65" s="907">
        <f>SUM(K61:K64)</f>
        <v>0</v>
      </c>
      <c r="L65" s="907"/>
      <c r="M65" s="907"/>
      <c r="N65" s="913"/>
      <c r="O65" s="913"/>
      <c r="P65" s="913"/>
      <c r="Q65" s="913"/>
    </row>
    <row r="66" spans="2:17" x14ac:dyDescent="0.25">
      <c r="B66" s="916" t="s">
        <v>95</v>
      </c>
      <c r="C66" s="913"/>
      <c r="D66" s="913"/>
      <c r="E66" s="907"/>
      <c r="F66" s="907"/>
      <c r="G66" s="907"/>
      <c r="H66" s="907"/>
      <c r="I66" s="907"/>
      <c r="J66" s="907"/>
      <c r="K66" s="907"/>
      <c r="L66" s="907"/>
      <c r="M66" s="907"/>
      <c r="N66" s="913"/>
      <c r="O66" s="913"/>
      <c r="P66" s="913"/>
      <c r="Q66" s="913"/>
    </row>
    <row r="67" spans="2:17" x14ac:dyDescent="0.25">
      <c r="B67" s="913" t="s">
        <v>97</v>
      </c>
      <c r="C67" s="913"/>
      <c r="D67" s="913"/>
      <c r="E67" s="907"/>
      <c r="F67" s="907"/>
      <c r="G67" s="907"/>
      <c r="H67" s="907"/>
      <c r="I67" s="907"/>
      <c r="J67" s="907"/>
      <c r="K67" s="907">
        <f>E67*G67*I67/1000</f>
        <v>0</v>
      </c>
      <c r="L67" s="907"/>
      <c r="M67" s="907"/>
      <c r="N67" s="913"/>
      <c r="O67" s="913"/>
      <c r="P67" s="913"/>
      <c r="Q67" s="913"/>
    </row>
    <row r="68" spans="2:17" x14ac:dyDescent="0.25">
      <c r="B68" s="913" t="s">
        <v>97</v>
      </c>
      <c r="C68" s="913"/>
      <c r="D68" s="913"/>
      <c r="E68" s="907"/>
      <c r="F68" s="907"/>
      <c r="G68" s="907"/>
      <c r="H68" s="907"/>
      <c r="I68" s="907"/>
      <c r="J68" s="907"/>
      <c r="K68" s="907">
        <f t="shared" ref="K68:K70" si="36">E68*G68*I68/1000</f>
        <v>0</v>
      </c>
      <c r="L68" s="907"/>
      <c r="M68" s="907"/>
      <c r="N68" s="913"/>
      <c r="O68" s="913"/>
      <c r="P68" s="913"/>
      <c r="Q68" s="913"/>
    </row>
    <row r="69" spans="2:17" x14ac:dyDescent="0.25">
      <c r="B69" s="913" t="s">
        <v>97</v>
      </c>
      <c r="C69" s="913"/>
      <c r="D69" s="913"/>
      <c r="E69" s="907"/>
      <c r="F69" s="907"/>
      <c r="G69" s="907"/>
      <c r="H69" s="907"/>
      <c r="I69" s="907"/>
      <c r="J69" s="907"/>
      <c r="K69" s="907">
        <f t="shared" si="36"/>
        <v>0</v>
      </c>
      <c r="L69" s="907"/>
      <c r="M69" s="907"/>
      <c r="N69" s="913"/>
      <c r="O69" s="913"/>
      <c r="P69" s="913"/>
      <c r="Q69" s="913"/>
    </row>
    <row r="70" spans="2:17" x14ac:dyDescent="0.25">
      <c r="B70" s="913" t="s">
        <v>97</v>
      </c>
      <c r="C70" s="913"/>
      <c r="D70" s="913"/>
      <c r="E70" s="907"/>
      <c r="F70" s="907"/>
      <c r="G70" s="907"/>
      <c r="H70" s="907"/>
      <c r="I70" s="907"/>
      <c r="J70" s="907"/>
      <c r="K70" s="907">
        <f t="shared" si="36"/>
        <v>0</v>
      </c>
      <c r="L70" s="907"/>
      <c r="M70" s="907"/>
      <c r="N70" s="913"/>
      <c r="O70" s="913"/>
      <c r="P70" s="913"/>
      <c r="Q70" s="913"/>
    </row>
    <row r="71" spans="2:17" x14ac:dyDescent="0.25">
      <c r="B71" s="914" t="s">
        <v>98</v>
      </c>
      <c r="C71" s="914"/>
      <c r="D71" s="914"/>
      <c r="E71" s="907"/>
      <c r="F71" s="907"/>
      <c r="G71" s="907"/>
      <c r="H71" s="907"/>
      <c r="I71" s="907"/>
      <c r="J71" s="907"/>
      <c r="K71" s="907">
        <f>SUM(K67:K70)</f>
        <v>0</v>
      </c>
      <c r="L71" s="907"/>
      <c r="M71" s="907"/>
      <c r="N71" s="913"/>
      <c r="O71" s="913"/>
      <c r="P71" s="913"/>
      <c r="Q71" s="913"/>
    </row>
    <row r="72" spans="2:17" ht="24.75" customHeight="1" x14ac:dyDescent="0.25">
      <c r="B72" s="915" t="s">
        <v>99</v>
      </c>
      <c r="C72" s="915"/>
      <c r="D72" s="915"/>
      <c r="E72" s="907" t="s">
        <v>16</v>
      </c>
      <c r="F72" s="907"/>
      <c r="G72" s="907" t="s">
        <v>16</v>
      </c>
      <c r="H72" s="907"/>
      <c r="I72" s="907" t="s">
        <v>16</v>
      </c>
      <c r="J72" s="907"/>
      <c r="K72" s="907">
        <f>K59+K65+K71</f>
        <v>0</v>
      </c>
      <c r="L72" s="907"/>
      <c r="M72" s="907"/>
      <c r="N72" s="913"/>
      <c r="O72" s="913"/>
      <c r="P72" s="913"/>
      <c r="Q72" s="913"/>
    </row>
    <row r="73" spans="2:17" x14ac:dyDescent="0.25">
      <c r="B73" s="912"/>
      <c r="C73" s="912"/>
      <c r="D73" s="912"/>
      <c r="E73" s="912"/>
      <c r="F73" s="912"/>
      <c r="G73" s="912"/>
      <c r="H73" s="912"/>
      <c r="I73" s="912"/>
      <c r="J73" s="912"/>
      <c r="K73" s="917"/>
      <c r="L73" s="917"/>
      <c r="M73" s="917"/>
      <c r="N73" s="912"/>
      <c r="O73" s="912"/>
      <c r="P73" s="912"/>
      <c r="Q73" s="912"/>
    </row>
    <row r="74" spans="2:17" x14ac:dyDescent="0.25">
      <c r="B74" s="912"/>
      <c r="C74" s="912"/>
      <c r="D74" s="912"/>
      <c r="E74" s="912"/>
      <c r="F74" s="912"/>
      <c r="G74" s="912"/>
      <c r="H74" s="912"/>
      <c r="I74" s="912"/>
      <c r="J74" s="912"/>
      <c r="K74" s="917"/>
      <c r="L74" s="917"/>
      <c r="M74" s="917"/>
      <c r="N74" s="912"/>
      <c r="O74" s="912"/>
      <c r="P74" s="912"/>
      <c r="Q74" s="912"/>
    </row>
    <row r="75" spans="2:17" x14ac:dyDescent="0.25">
      <c r="B75" s="912"/>
      <c r="C75" s="912"/>
      <c r="D75" s="912"/>
      <c r="E75" s="912"/>
      <c r="F75" s="912"/>
      <c r="G75" s="912"/>
      <c r="H75" s="912"/>
      <c r="I75" s="912"/>
      <c r="J75" s="912"/>
      <c r="K75" s="917"/>
      <c r="L75" s="917"/>
      <c r="M75" s="917"/>
      <c r="N75" s="912"/>
      <c r="O75" s="912"/>
      <c r="P75" s="912"/>
      <c r="Q75" s="912"/>
    </row>
    <row r="76" spans="2:17" x14ac:dyDescent="0.25">
      <c r="B76" s="912"/>
      <c r="C76" s="912"/>
      <c r="D76" s="912"/>
      <c r="E76" s="912"/>
      <c r="F76" s="912"/>
      <c r="G76" s="912"/>
      <c r="H76" s="912"/>
      <c r="I76" s="912"/>
      <c r="J76" s="912"/>
      <c r="K76" s="917"/>
      <c r="L76" s="917"/>
      <c r="M76" s="917"/>
      <c r="N76" s="912"/>
      <c r="O76" s="912"/>
      <c r="P76" s="912"/>
      <c r="Q76" s="912"/>
    </row>
    <row r="77" spans="2:17" x14ac:dyDescent="0.25">
      <c r="B77" s="912"/>
      <c r="C77" s="912"/>
      <c r="D77" s="912"/>
      <c r="E77" s="912"/>
      <c r="F77" s="912"/>
      <c r="G77" s="912"/>
      <c r="H77" s="912"/>
      <c r="I77" s="912"/>
      <c r="J77" s="912"/>
      <c r="K77" s="917"/>
      <c r="L77" s="917"/>
      <c r="M77" s="917"/>
      <c r="N77" s="912"/>
      <c r="O77" s="912"/>
      <c r="P77" s="912"/>
      <c r="Q77" s="912"/>
    </row>
  </sheetData>
  <mergeCells count="185">
    <mergeCell ref="N76:Q76"/>
    <mergeCell ref="N77:Q77"/>
    <mergeCell ref="N50:Q72"/>
    <mergeCell ref="N73:Q73"/>
    <mergeCell ref="N74:Q74"/>
    <mergeCell ref="N75:Q75"/>
    <mergeCell ref="K73:M73"/>
    <mergeCell ref="K74:M74"/>
    <mergeCell ref="K75:M75"/>
    <mergeCell ref="K76:M76"/>
    <mergeCell ref="K77:M77"/>
    <mergeCell ref="K68:M68"/>
    <mergeCell ref="K69:M69"/>
    <mergeCell ref="K70:M70"/>
    <mergeCell ref="K71:M71"/>
    <mergeCell ref="K72:M72"/>
    <mergeCell ref="K63:M63"/>
    <mergeCell ref="K64:M64"/>
    <mergeCell ref="K65:M65"/>
    <mergeCell ref="K66:M66"/>
    <mergeCell ref="K67:M67"/>
    <mergeCell ref="I77:J77"/>
    <mergeCell ref="K49:M49"/>
    <mergeCell ref="K50:M50"/>
    <mergeCell ref="K51:M51"/>
    <mergeCell ref="K52:M52"/>
    <mergeCell ref="K53:M53"/>
    <mergeCell ref="K54:M54"/>
    <mergeCell ref="K55:M55"/>
    <mergeCell ref="K56:M56"/>
    <mergeCell ref="K57:M57"/>
    <mergeCell ref="K58:M58"/>
    <mergeCell ref="K59:M59"/>
    <mergeCell ref="K60:M60"/>
    <mergeCell ref="K61:M61"/>
    <mergeCell ref="K62:M62"/>
    <mergeCell ref="I71:J71"/>
    <mergeCell ref="I72:J72"/>
    <mergeCell ref="I73:J73"/>
    <mergeCell ref="I74:J74"/>
    <mergeCell ref="I75:J75"/>
    <mergeCell ref="I66:J66"/>
    <mergeCell ref="I67:J67"/>
    <mergeCell ref="I68:J68"/>
    <mergeCell ref="I51:J51"/>
    <mergeCell ref="I52:J52"/>
    <mergeCell ref="I53:J53"/>
    <mergeCell ref="I54:J54"/>
    <mergeCell ref="I55:J55"/>
    <mergeCell ref="G73:H73"/>
    <mergeCell ref="G74:H74"/>
    <mergeCell ref="G75:H75"/>
    <mergeCell ref="G76:H76"/>
    <mergeCell ref="I69:J69"/>
    <mergeCell ref="I70:J70"/>
    <mergeCell ref="I61:J61"/>
    <mergeCell ref="I62:J62"/>
    <mergeCell ref="I63:J63"/>
    <mergeCell ref="I64:J64"/>
    <mergeCell ref="I65:J65"/>
    <mergeCell ref="I56:J56"/>
    <mergeCell ref="I57:J57"/>
    <mergeCell ref="I58:J58"/>
    <mergeCell ref="I59:J59"/>
    <mergeCell ref="I60:J60"/>
    <mergeCell ref="I76:J76"/>
    <mergeCell ref="G77:H77"/>
    <mergeCell ref="G68:H68"/>
    <mergeCell ref="G69:H69"/>
    <mergeCell ref="G70:H70"/>
    <mergeCell ref="G71:H71"/>
    <mergeCell ref="G72:H72"/>
    <mergeCell ref="G63:H63"/>
    <mergeCell ref="G64:H64"/>
    <mergeCell ref="G65:H65"/>
    <mergeCell ref="G66:H66"/>
    <mergeCell ref="G67:H67"/>
    <mergeCell ref="E76:F76"/>
    <mergeCell ref="E77:F77"/>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E71:F71"/>
    <mergeCell ref="E72:F72"/>
    <mergeCell ref="E73:F73"/>
    <mergeCell ref="E74:F74"/>
    <mergeCell ref="E75:F75"/>
    <mergeCell ref="E66:F66"/>
    <mergeCell ref="E67:F67"/>
    <mergeCell ref="E68:F68"/>
    <mergeCell ref="B76:D76"/>
    <mergeCell ref="B55:D55"/>
    <mergeCell ref="B56:D56"/>
    <mergeCell ref="B57:D57"/>
    <mergeCell ref="B58:D58"/>
    <mergeCell ref="B59:D59"/>
    <mergeCell ref="B60:D60"/>
    <mergeCell ref="B61:D61"/>
    <mergeCell ref="B62:D62"/>
    <mergeCell ref="B63:D63"/>
    <mergeCell ref="B64:D64"/>
    <mergeCell ref="B65:D65"/>
    <mergeCell ref="B66:D66"/>
    <mergeCell ref="B67:D67"/>
    <mergeCell ref="E51:F51"/>
    <mergeCell ref="E52:F52"/>
    <mergeCell ref="E53:F53"/>
    <mergeCell ref="E54:F54"/>
    <mergeCell ref="E55:F55"/>
    <mergeCell ref="B73:D73"/>
    <mergeCell ref="B74:D74"/>
    <mergeCell ref="B75:D75"/>
    <mergeCell ref="E69:F69"/>
    <mergeCell ref="E70:F70"/>
    <mergeCell ref="E61:F61"/>
    <mergeCell ref="E62:F62"/>
    <mergeCell ref="E63:F63"/>
    <mergeCell ref="E64:F64"/>
    <mergeCell ref="E65:F65"/>
    <mergeCell ref="E56:F56"/>
    <mergeCell ref="E57:F57"/>
    <mergeCell ref="E58:F58"/>
    <mergeCell ref="E59:F59"/>
    <mergeCell ref="E60:F60"/>
    <mergeCell ref="B77:D77"/>
    <mergeCell ref="B68:D68"/>
    <mergeCell ref="B69:D69"/>
    <mergeCell ref="B70:D70"/>
    <mergeCell ref="B71:D71"/>
    <mergeCell ref="B72:D72"/>
    <mergeCell ref="I48:J48"/>
    <mergeCell ref="K48:M48"/>
    <mergeCell ref="N46:Q47"/>
    <mergeCell ref="B49:D49"/>
    <mergeCell ref="B50:D50"/>
    <mergeCell ref="E49:F49"/>
    <mergeCell ref="E50:F50"/>
    <mergeCell ref="I49:J49"/>
    <mergeCell ref="I50:J50"/>
    <mergeCell ref="N48:Q48"/>
    <mergeCell ref="N49:Q49"/>
    <mergeCell ref="B48:D48"/>
    <mergeCell ref="E48:F48"/>
    <mergeCell ref="G48:H48"/>
    <mergeCell ref="B51:D51"/>
    <mergeCell ref="B52:D52"/>
    <mergeCell ref="B53:D53"/>
    <mergeCell ref="B54:D54"/>
    <mergeCell ref="A2:P2"/>
    <mergeCell ref="A5:A6"/>
    <mergeCell ref="B5:B6"/>
    <mergeCell ref="C5:C6"/>
    <mergeCell ref="D5:D6"/>
    <mergeCell ref="E5:E6"/>
    <mergeCell ref="F5:F6"/>
    <mergeCell ref="G5:G6"/>
    <mergeCell ref="H5:H6"/>
    <mergeCell ref="I5:I6"/>
    <mergeCell ref="O3:P3"/>
    <mergeCell ref="P5:P6"/>
    <mergeCell ref="J5:J6"/>
    <mergeCell ref="K5:K6"/>
    <mergeCell ref="L5:L6"/>
    <mergeCell ref="M5:M6"/>
    <mergeCell ref="N5:N6"/>
    <mergeCell ref="Q5:Q6"/>
    <mergeCell ref="O5:O6"/>
    <mergeCell ref="B46:D47"/>
    <mergeCell ref="E46:F47"/>
    <mergeCell ref="G46:H47"/>
    <mergeCell ref="I46:J47"/>
    <mergeCell ref="K46:M47"/>
    <mergeCell ref="B43:O43"/>
    <mergeCell ref="N44:O44"/>
  </mergeCells>
  <printOptions horizontalCentered="1" verticalCentered="1"/>
  <pageMargins left="0.31496062992125984" right="0.31496062992125984" top="0.5" bottom="0.74803149606299213" header="0.31496062992125984" footer="0.31496062992125984"/>
  <pageSetup paperSize="9" scale="47" orientation="landscape" horizontalDpi="180" verticalDpi="180" r:id="rId1"/>
  <rowBreaks count="2" manualBreakCount="2">
    <brk id="22" max="16" man="1"/>
    <brk id="40" max="1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5"/>
  <sheetViews>
    <sheetView view="pageBreakPreview" zoomScale="60" workbookViewId="0">
      <selection activeCell="D10" sqref="D10"/>
    </sheetView>
  </sheetViews>
  <sheetFormatPr defaultRowHeight="15" x14ac:dyDescent="0.25"/>
  <cols>
    <col min="1" max="1" width="1.5703125" customWidth="1"/>
    <col min="2" max="2" width="73.140625" customWidth="1"/>
    <col min="3" max="3" width="11.85546875" customWidth="1"/>
    <col min="4" max="4" width="22.7109375" customWidth="1"/>
    <col min="5" max="5" width="21.7109375" customWidth="1"/>
    <col min="6" max="6" width="74.5703125" customWidth="1"/>
  </cols>
  <sheetData>
    <row r="2" spans="2:6" ht="20.25" x14ac:dyDescent="0.3">
      <c r="B2" s="1016" t="s">
        <v>574</v>
      </c>
      <c r="C2" s="1016"/>
      <c r="D2" s="1016"/>
      <c r="E2" s="1016"/>
      <c r="F2" s="1016"/>
    </row>
    <row r="3" spans="2:6" ht="16.5" thickBot="1" x14ac:dyDescent="0.3">
      <c r="B3" s="140"/>
      <c r="C3" s="141"/>
      <c r="D3" s="141"/>
      <c r="E3" s="141"/>
      <c r="F3" s="142" t="s">
        <v>834</v>
      </c>
    </row>
    <row r="4" spans="2:6" x14ac:dyDescent="0.25">
      <c r="B4" s="1017" t="s">
        <v>101</v>
      </c>
      <c r="C4" s="1019" t="s">
        <v>2</v>
      </c>
      <c r="D4" s="1021" t="s">
        <v>786</v>
      </c>
      <c r="E4" s="1023" t="s">
        <v>787</v>
      </c>
      <c r="F4" s="1025" t="s">
        <v>86</v>
      </c>
    </row>
    <row r="5" spans="2:6" ht="39.75" customHeight="1" thickBot="1" x14ac:dyDescent="0.3">
      <c r="B5" s="1018"/>
      <c r="C5" s="1020"/>
      <c r="D5" s="1022"/>
      <c r="E5" s="1024"/>
      <c r="F5" s="1026"/>
    </row>
    <row r="6" spans="2:6" ht="18" x14ac:dyDescent="0.25">
      <c r="B6" s="460" t="s">
        <v>393</v>
      </c>
      <c r="C6" s="461"/>
      <c r="D6" s="443">
        <f>D7+D19+D20+D21</f>
        <v>0</v>
      </c>
      <c r="E6" s="443" t="e">
        <f>E7+E19+E20+E21</f>
        <v>#DIV/0!</v>
      </c>
      <c r="F6" s="462"/>
    </row>
    <row r="7" spans="2:6" ht="18" x14ac:dyDescent="0.25">
      <c r="B7" s="463" t="s">
        <v>778</v>
      </c>
      <c r="C7" s="464" t="s">
        <v>132</v>
      </c>
      <c r="D7" s="444">
        <f>D8+D9+D10+D15+D16</f>
        <v>0</v>
      </c>
      <c r="E7" s="444" t="e">
        <f>E8+E9+E10+E15+E16</f>
        <v>#DIV/0!</v>
      </c>
      <c r="F7" s="465"/>
    </row>
    <row r="8" spans="2:6" ht="43.5" customHeight="1" x14ac:dyDescent="0.3">
      <c r="B8" s="466" t="s">
        <v>662</v>
      </c>
      <c r="C8" s="464" t="s">
        <v>132</v>
      </c>
      <c r="D8" s="445"/>
      <c r="E8" s="446"/>
      <c r="F8" s="467" t="s">
        <v>394</v>
      </c>
    </row>
    <row r="9" spans="2:6" ht="33.75" customHeight="1" x14ac:dyDescent="0.25">
      <c r="B9" s="468" t="s">
        <v>663</v>
      </c>
      <c r="C9" s="464" t="s">
        <v>132</v>
      </c>
      <c r="D9" s="447">
        <f>Електроенергія!D14</f>
        <v>0</v>
      </c>
      <c r="E9" s="447" t="e">
        <f>Електроенергія!E14</f>
        <v>#DIV/0!</v>
      </c>
      <c r="F9" s="469" t="s">
        <v>413</v>
      </c>
    </row>
    <row r="10" spans="2:6" ht="18" x14ac:dyDescent="0.25">
      <c r="B10" s="466" t="s">
        <v>779</v>
      </c>
      <c r="C10" s="464" t="s">
        <v>132</v>
      </c>
      <c r="D10" s="447">
        <f>Електроенергія!D35</f>
        <v>0</v>
      </c>
      <c r="E10" s="447" t="e">
        <f>Електроенергія!E35</f>
        <v>#DIV/0!</v>
      </c>
      <c r="F10" s="469" t="s">
        <v>414</v>
      </c>
    </row>
    <row r="11" spans="2:6" ht="18" x14ac:dyDescent="0.25">
      <c r="B11" s="470" t="s">
        <v>149</v>
      </c>
      <c r="C11" s="464" t="s">
        <v>132</v>
      </c>
      <c r="D11" s="447">
        <f>Електроенергія!D36</f>
        <v>0</v>
      </c>
      <c r="E11" s="447" t="e">
        <f>Електроенергія!E36</f>
        <v>#DIV/0!</v>
      </c>
      <c r="F11" s="469" t="s">
        <v>414</v>
      </c>
    </row>
    <row r="12" spans="2:6" ht="18" x14ac:dyDescent="0.25">
      <c r="B12" s="470" t="s">
        <v>151</v>
      </c>
      <c r="C12" s="464" t="s">
        <v>132</v>
      </c>
      <c r="D12" s="447">
        <f>Електроенергія!D37</f>
        <v>0</v>
      </c>
      <c r="E12" s="447" t="e">
        <f>Електроенергія!E37</f>
        <v>#DIV/0!</v>
      </c>
      <c r="F12" s="469" t="s">
        <v>414</v>
      </c>
    </row>
    <row r="13" spans="2:6" ht="18" x14ac:dyDescent="0.25">
      <c r="B13" s="470" t="s">
        <v>152</v>
      </c>
      <c r="C13" s="464" t="s">
        <v>132</v>
      </c>
      <c r="D13" s="448">
        <f>Електроенергія!D38</f>
        <v>0</v>
      </c>
      <c r="E13" s="447" t="e">
        <f>Електроенергія!E38</f>
        <v>#DIV/0!</v>
      </c>
      <c r="F13" s="469" t="s">
        <v>414</v>
      </c>
    </row>
    <row r="14" spans="2:6" ht="18" x14ac:dyDescent="0.25">
      <c r="B14" s="470" t="s">
        <v>780</v>
      </c>
      <c r="C14" s="464"/>
      <c r="D14" s="448"/>
      <c r="E14" s="447"/>
      <c r="F14" s="469"/>
    </row>
    <row r="15" spans="2:6" ht="27.75" customHeight="1" x14ac:dyDescent="0.25">
      <c r="B15" s="471" t="s">
        <v>781</v>
      </c>
      <c r="C15" s="464" t="s">
        <v>132</v>
      </c>
      <c r="D15" s="447">
        <f>Хімреагенти!D31</f>
        <v>0</v>
      </c>
      <c r="E15" s="447" t="e">
        <f>Хімреагенти!E31</f>
        <v>#DIV/0!</v>
      </c>
      <c r="F15" s="469" t="s">
        <v>415</v>
      </c>
    </row>
    <row r="16" spans="2:6" ht="54.75" customHeight="1" x14ac:dyDescent="0.25">
      <c r="B16" s="471" t="s">
        <v>782</v>
      </c>
      <c r="C16" s="464" t="s">
        <v>132</v>
      </c>
      <c r="D16" s="449">
        <f>D17+D18</f>
        <v>0</v>
      </c>
      <c r="E16" s="449">
        <f>E17+E18</f>
        <v>0</v>
      </c>
      <c r="F16" s="472" t="s">
        <v>395</v>
      </c>
    </row>
    <row r="17" spans="2:6" ht="57" customHeight="1" x14ac:dyDescent="0.25">
      <c r="B17" s="473" t="s">
        <v>783</v>
      </c>
      <c r="C17" s="474" t="s">
        <v>132</v>
      </c>
      <c r="D17" s="450"/>
      <c r="E17" s="450"/>
      <c r="F17" s="475" t="s">
        <v>395</v>
      </c>
    </row>
    <row r="18" spans="2:6" ht="65.25" customHeight="1" x14ac:dyDescent="0.25">
      <c r="B18" s="476" t="s">
        <v>669</v>
      </c>
      <c r="C18" s="477" t="s">
        <v>132</v>
      </c>
      <c r="D18" s="451"/>
      <c r="E18" s="451"/>
      <c r="F18" s="475" t="s">
        <v>395</v>
      </c>
    </row>
    <row r="19" spans="2:6" ht="23.25" customHeight="1" x14ac:dyDescent="0.25">
      <c r="B19" s="478" t="s">
        <v>784</v>
      </c>
      <c r="C19" s="479" t="s">
        <v>132</v>
      </c>
      <c r="D19" s="452">
        <f>ЄСВ!D13</f>
        <v>0</v>
      </c>
      <c r="E19" s="452">
        <f>ЄСВ!E13</f>
        <v>0</v>
      </c>
      <c r="F19" s="469" t="s">
        <v>416</v>
      </c>
    </row>
    <row r="20" spans="2:6" ht="36" x14ac:dyDescent="0.25">
      <c r="B20" s="478" t="s">
        <v>785</v>
      </c>
      <c r="C20" s="479" t="s">
        <v>132</v>
      </c>
      <c r="D20" s="447">
        <f>'Фонд оплати праці'!F80</f>
        <v>0</v>
      </c>
      <c r="E20" s="453">
        <f>'Фонд оплати праці'!H80</f>
        <v>0</v>
      </c>
      <c r="F20" s="480" t="s">
        <v>417</v>
      </c>
    </row>
    <row r="21" spans="2:6" ht="18" x14ac:dyDescent="0.25">
      <c r="B21" s="463" t="s">
        <v>671</v>
      </c>
      <c r="C21" s="479" t="s">
        <v>132</v>
      </c>
      <c r="D21" s="447">
        <f>D22+D23+D25</f>
        <v>0</v>
      </c>
      <c r="E21" s="447">
        <f>E22+E23+E25</f>
        <v>0</v>
      </c>
      <c r="F21" s="480"/>
    </row>
    <row r="22" spans="2:6" ht="51.75" customHeight="1" x14ac:dyDescent="0.25">
      <c r="B22" s="471" t="s">
        <v>397</v>
      </c>
      <c r="C22" s="464" t="s">
        <v>132</v>
      </c>
      <c r="D22" s="454">
        <f>ЄСВ!D20</f>
        <v>0</v>
      </c>
      <c r="E22" s="454">
        <f>ЄСВ!E20</f>
        <v>0</v>
      </c>
      <c r="F22" s="469" t="s">
        <v>383</v>
      </c>
    </row>
    <row r="23" spans="2:6" ht="54" x14ac:dyDescent="0.25">
      <c r="B23" s="471" t="s">
        <v>398</v>
      </c>
      <c r="C23" s="464" t="s">
        <v>132</v>
      </c>
      <c r="D23" s="455"/>
      <c r="E23" s="456">
        <f>Амортизація!F49</f>
        <v>0</v>
      </c>
      <c r="F23" s="469" t="s">
        <v>418</v>
      </c>
    </row>
    <row r="24" spans="2:6" ht="18" x14ac:dyDescent="0.25">
      <c r="B24" s="481" t="s">
        <v>400</v>
      </c>
      <c r="C24" s="482" t="s">
        <v>132</v>
      </c>
      <c r="D24" s="457"/>
      <c r="E24" s="458"/>
      <c r="F24" s="483" t="s">
        <v>401</v>
      </c>
    </row>
    <row r="25" spans="2:6" ht="18.75" x14ac:dyDescent="0.3">
      <c r="B25" s="459"/>
      <c r="C25" s="484"/>
      <c r="D25" s="459"/>
      <c r="E25" s="459"/>
      <c r="F25" s="485"/>
    </row>
  </sheetData>
  <mergeCells count="6">
    <mergeCell ref="B2:F2"/>
    <mergeCell ref="B4:B5"/>
    <mergeCell ref="C4:C5"/>
    <mergeCell ref="D4:D5"/>
    <mergeCell ref="E4:E5"/>
    <mergeCell ref="F4:F5"/>
  </mergeCells>
  <hyperlinks>
    <hyperlink ref="D10" location="Електроенергія!D35" display="Електроенергія!D35"/>
    <hyperlink ref="E10" location="Електроенергія!D35" display="Електроенергія!D35"/>
    <hyperlink ref="D11" location="Електроенергія!D35" display="Електроенергія!D35"/>
    <hyperlink ref="D12" location="Електроенергія!D35" display="Електроенергія!D35"/>
    <hyperlink ref="D13" location="Електроенергія!D35" display="Електроенергія!D35"/>
    <hyperlink ref="E11" location="Електроенергія!D35" display="Електроенергія!D35"/>
    <hyperlink ref="E12" location="Електроенергія!D35" display="Електроенергія!D35"/>
    <hyperlink ref="E13" location="Електроенергія!D35" display="Електроенергія!D35"/>
    <hyperlink ref="D15" location="Хімреагенти!D31" display="=Хімреагенти!D31"/>
    <hyperlink ref="E15" location="Хімреагенти!D31" display="=Хімреагенти!D31"/>
    <hyperlink ref="D20" location="'Фонд оплати праці'!F79" display="='Фонд оплати праці'!F79"/>
    <hyperlink ref="E20" location="'Фонд оплати праці'!H79" display="='Фонд оплати праці'!H79"/>
    <hyperlink ref="D22" location="ЄСВ!D20" display="=ЄСВ!D20"/>
    <hyperlink ref="E22" location="ЄСВ!D20" display="=ЄСВ!D20"/>
    <hyperlink ref="E23" location="Амортизація!F48" display="=Амортизація!F48"/>
    <hyperlink ref="E19" location="ЄСВ!E13" display="=ЄСВ!E13"/>
    <hyperlink ref="D19" location="ЄСВ!E13" display="=ЄСВ!E13"/>
  </hyperlinks>
  <printOptions horizontalCentered="1" verticalCentered="1"/>
  <pageMargins left="0.70866141732283472" right="0.70866141732283472" top="0.74803149606299213" bottom="0.74803149606299213" header="0.31496062992125984" footer="0.31496062992125984"/>
  <pageSetup paperSize="9" scale="5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84"/>
  <sheetViews>
    <sheetView view="pageBreakPreview" zoomScale="60" workbookViewId="0">
      <selection activeCell="E3" sqref="E3"/>
    </sheetView>
  </sheetViews>
  <sheetFormatPr defaultRowHeight="15" x14ac:dyDescent="0.25"/>
  <cols>
    <col min="1" max="1" width="4.5703125" customWidth="1"/>
    <col min="2" max="2" width="47.140625" customWidth="1"/>
    <col min="3" max="3" width="18.42578125" customWidth="1"/>
    <col min="4" max="4" width="23.140625" customWidth="1"/>
    <col min="5" max="5" width="62.28515625" customWidth="1"/>
    <col min="11" max="11" width="60.42578125" customWidth="1"/>
    <col min="12" max="12" width="12.42578125" customWidth="1"/>
  </cols>
  <sheetData>
    <row r="2" spans="2:26" ht="18" x14ac:dyDescent="0.25">
      <c r="B2" s="1027" t="s">
        <v>575</v>
      </c>
      <c r="C2" s="1027"/>
      <c r="D2" s="1027"/>
      <c r="E2" s="1027"/>
    </row>
    <row r="3" spans="2:26" ht="16.5" thickBot="1" x14ac:dyDescent="0.3">
      <c r="B3" s="140"/>
      <c r="C3" s="141"/>
      <c r="D3" s="141"/>
      <c r="E3" s="142" t="s">
        <v>385</v>
      </c>
    </row>
    <row r="4" spans="2:26" x14ac:dyDescent="0.25">
      <c r="B4" s="1028" t="s">
        <v>101</v>
      </c>
      <c r="C4" s="1030" t="s">
        <v>123</v>
      </c>
      <c r="D4" s="1032" t="s">
        <v>124</v>
      </c>
      <c r="E4" s="1034" t="s">
        <v>86</v>
      </c>
    </row>
    <row r="5" spans="2:26" ht="21.75" customHeight="1" thickBot="1" x14ac:dyDescent="0.3">
      <c r="B5" s="1029"/>
      <c r="C5" s="1031"/>
      <c r="D5" s="1033"/>
      <c r="E5" s="1035"/>
    </row>
    <row r="6" spans="2:26" ht="42" customHeight="1" x14ac:dyDescent="0.25">
      <c r="B6" s="487" t="s">
        <v>420</v>
      </c>
      <c r="C6" s="488" t="e">
        <f>C7+C11+C12+C13+C14+C15+C16+C17+C23+C27+C28+C29+C33+C37+C40</f>
        <v>#REF!</v>
      </c>
      <c r="D6" s="488" t="e">
        <f>D7+D11+D12+D13+D14+D15+D16+D17+D23+D27+D28+D29+D33+D37+D40</f>
        <v>#REF!</v>
      </c>
      <c r="E6" s="489"/>
      <c r="J6" s="633"/>
      <c r="K6" s="633"/>
      <c r="L6" s="633"/>
      <c r="M6" s="633"/>
      <c r="N6" s="633"/>
      <c r="O6" s="634"/>
      <c r="P6" s="634"/>
      <c r="Q6" s="634"/>
      <c r="R6" s="633"/>
      <c r="S6" s="633"/>
      <c r="T6" s="634"/>
      <c r="U6" s="634"/>
      <c r="V6" s="634"/>
      <c r="W6" s="634"/>
      <c r="X6" s="634"/>
      <c r="Y6" s="634"/>
      <c r="Z6" s="634"/>
    </row>
    <row r="7" spans="2:26" ht="36" x14ac:dyDescent="0.25">
      <c r="B7" s="622" t="s">
        <v>698</v>
      </c>
      <c r="C7" s="623">
        <f>C8+C9+C10</f>
        <v>0</v>
      </c>
      <c r="D7" s="623">
        <f>D8+D9+D10</f>
        <v>0</v>
      </c>
      <c r="E7" s="624"/>
      <c r="J7" s="633"/>
      <c r="K7" s="635"/>
      <c r="L7" s="633"/>
      <c r="M7" s="634"/>
      <c r="N7" s="634"/>
      <c r="O7" s="634"/>
      <c r="P7" s="634"/>
      <c r="Q7" s="634"/>
      <c r="R7" s="634"/>
      <c r="S7" s="634"/>
      <c r="T7" s="634"/>
      <c r="U7" s="634"/>
      <c r="V7" s="634"/>
      <c r="W7" s="634"/>
      <c r="X7" s="634"/>
      <c r="Y7" s="634"/>
      <c r="Z7" s="634"/>
    </row>
    <row r="8" spans="2:26" ht="25.5" customHeight="1" x14ac:dyDescent="0.25">
      <c r="B8" s="490" t="s">
        <v>699</v>
      </c>
      <c r="C8" s="491">
        <f>ЄСВ!D14</f>
        <v>0</v>
      </c>
      <c r="D8" s="491">
        <f>ЄСВ!E14</f>
        <v>0</v>
      </c>
      <c r="E8" s="472" t="s">
        <v>383</v>
      </c>
      <c r="J8" s="633"/>
      <c r="K8" s="635"/>
      <c r="L8" s="633"/>
      <c r="M8" s="634"/>
      <c r="N8" s="634"/>
      <c r="O8" s="634"/>
      <c r="P8" s="634"/>
      <c r="Q8" s="634"/>
      <c r="R8" s="634"/>
      <c r="S8" s="634"/>
      <c r="T8" s="634"/>
      <c r="U8" s="634"/>
      <c r="V8" s="634"/>
      <c r="W8" s="634"/>
      <c r="X8" s="634"/>
      <c r="Y8" s="634"/>
      <c r="Z8" s="634"/>
    </row>
    <row r="9" spans="2:26" ht="58.5" customHeight="1" x14ac:dyDescent="0.25">
      <c r="B9" s="490" t="s">
        <v>700</v>
      </c>
      <c r="C9" s="491">
        <f>ЄСВ!D21</f>
        <v>0</v>
      </c>
      <c r="D9" s="491">
        <f>ЄСВ!E21</f>
        <v>0</v>
      </c>
      <c r="E9" s="472" t="s">
        <v>396</v>
      </c>
      <c r="J9" s="633"/>
      <c r="K9" s="635"/>
      <c r="L9" s="633"/>
      <c r="M9" s="634"/>
      <c r="N9" s="634"/>
      <c r="O9" s="634"/>
      <c r="P9" s="634"/>
      <c r="Q9" s="634"/>
      <c r="R9" s="634"/>
      <c r="S9" s="634"/>
      <c r="T9" s="634"/>
      <c r="U9" s="634"/>
      <c r="V9" s="634"/>
      <c r="W9" s="634"/>
      <c r="X9" s="634"/>
      <c r="Y9" s="634"/>
      <c r="Z9" s="634"/>
    </row>
    <row r="10" spans="2:26" ht="44.25" customHeight="1" x14ac:dyDescent="0.25">
      <c r="B10" s="490" t="s">
        <v>701</v>
      </c>
      <c r="C10" s="492"/>
      <c r="D10" s="492"/>
      <c r="E10" s="472" t="s">
        <v>421</v>
      </c>
      <c r="J10" s="633"/>
      <c r="K10" s="635"/>
      <c r="L10" s="633"/>
      <c r="M10" s="634"/>
      <c r="N10" s="634"/>
      <c r="O10" s="634"/>
      <c r="P10" s="634"/>
      <c r="Q10" s="634"/>
      <c r="R10" s="634"/>
      <c r="S10" s="634"/>
      <c r="T10" s="634"/>
      <c r="U10" s="634"/>
      <c r="V10" s="634"/>
      <c r="W10" s="634"/>
      <c r="X10" s="634"/>
      <c r="Y10" s="634"/>
      <c r="Z10" s="634"/>
    </row>
    <row r="11" spans="2:26" ht="79.5" customHeight="1" x14ac:dyDescent="0.25">
      <c r="B11" s="490" t="s">
        <v>702</v>
      </c>
      <c r="C11" s="492"/>
      <c r="D11" s="626">
        <f>Амортизація!F50</f>
        <v>0</v>
      </c>
      <c r="E11" s="472"/>
      <c r="J11" s="633"/>
      <c r="K11" s="635"/>
      <c r="L11" s="633"/>
      <c r="M11" s="634"/>
      <c r="N11" s="634"/>
      <c r="O11" s="634"/>
      <c r="P11" s="634"/>
      <c r="Q11" s="634"/>
      <c r="R11" s="634"/>
      <c r="S11" s="634"/>
      <c r="T11" s="634"/>
      <c r="U11" s="634"/>
      <c r="V11" s="634"/>
      <c r="W11" s="634"/>
      <c r="X11" s="634"/>
      <c r="Y11" s="634"/>
      <c r="Z11" s="634"/>
    </row>
    <row r="12" spans="2:26" ht="100.5" customHeight="1" x14ac:dyDescent="0.25">
      <c r="B12" s="490" t="s">
        <v>703</v>
      </c>
      <c r="C12" s="630"/>
      <c r="D12" s="630"/>
      <c r="E12" s="493"/>
      <c r="J12" s="633"/>
      <c r="K12" s="635"/>
      <c r="L12" s="633"/>
      <c r="M12" s="634"/>
      <c r="N12" s="634"/>
      <c r="O12" s="634"/>
      <c r="P12" s="634"/>
      <c r="Q12" s="634"/>
      <c r="R12" s="634"/>
      <c r="S12" s="634"/>
      <c r="T12" s="634"/>
      <c r="U12" s="634"/>
      <c r="V12" s="634"/>
      <c r="W12" s="634"/>
      <c r="X12" s="634"/>
      <c r="Y12" s="634"/>
      <c r="Z12" s="634"/>
    </row>
    <row r="13" spans="2:26" ht="57" customHeight="1" x14ac:dyDescent="0.25">
      <c r="B13" s="490" t="s">
        <v>704</v>
      </c>
      <c r="C13" s="492"/>
      <c r="D13" s="492"/>
      <c r="E13" s="472" t="s">
        <v>375</v>
      </c>
      <c r="J13" s="633"/>
      <c r="K13" s="635"/>
      <c r="L13" s="633"/>
      <c r="M13" s="634"/>
      <c r="N13" s="634"/>
      <c r="O13" s="634"/>
      <c r="P13" s="634"/>
      <c r="Q13" s="634"/>
      <c r="R13" s="634"/>
      <c r="S13" s="634"/>
      <c r="T13" s="634"/>
      <c r="U13" s="634"/>
      <c r="V13" s="634"/>
      <c r="W13" s="634"/>
      <c r="X13" s="634"/>
      <c r="Y13" s="634"/>
      <c r="Z13" s="634"/>
    </row>
    <row r="14" spans="2:26" ht="66.75" customHeight="1" x14ac:dyDescent="0.25">
      <c r="B14" s="490" t="s">
        <v>705</v>
      </c>
      <c r="C14" s="492"/>
      <c r="D14" s="492"/>
      <c r="E14" s="472" t="s">
        <v>375</v>
      </c>
      <c r="J14" s="633"/>
      <c r="K14" s="635"/>
      <c r="L14" s="633"/>
      <c r="M14" s="634"/>
      <c r="N14" s="634"/>
      <c r="O14" s="634"/>
      <c r="P14" s="634"/>
      <c r="Q14" s="634"/>
      <c r="R14" s="634"/>
      <c r="S14" s="634"/>
      <c r="T14" s="634"/>
      <c r="U14" s="634"/>
      <c r="V14" s="634"/>
      <c r="W14" s="634"/>
      <c r="X14" s="634"/>
      <c r="Y14" s="634"/>
      <c r="Z14" s="634"/>
    </row>
    <row r="15" spans="2:26" ht="72" x14ac:dyDescent="0.25">
      <c r="B15" s="490" t="s">
        <v>706</v>
      </c>
      <c r="C15" s="492"/>
      <c r="D15" s="492"/>
      <c r="E15" s="472" t="s">
        <v>425</v>
      </c>
      <c r="J15" s="633"/>
      <c r="K15" s="635"/>
      <c r="L15" s="633"/>
      <c r="M15" s="633"/>
      <c r="N15" s="633"/>
      <c r="O15" s="634"/>
      <c r="P15" s="634"/>
      <c r="Q15" s="634"/>
      <c r="R15" s="633"/>
      <c r="S15" s="633"/>
      <c r="T15" s="634"/>
      <c r="U15" s="634"/>
      <c r="V15" s="634"/>
      <c r="W15" s="634"/>
      <c r="X15" s="634"/>
      <c r="Y15" s="634"/>
      <c r="Z15" s="634"/>
    </row>
    <row r="16" spans="2:26" ht="54" x14ac:dyDescent="0.25">
      <c r="B16" s="490" t="s">
        <v>707</v>
      </c>
      <c r="C16" s="492"/>
      <c r="D16" s="492"/>
      <c r="E16" s="472"/>
      <c r="J16" s="633"/>
      <c r="K16" s="635"/>
      <c r="L16" s="633"/>
      <c r="M16" s="633"/>
      <c r="N16" s="633"/>
      <c r="O16" s="634"/>
      <c r="P16" s="634"/>
      <c r="Q16" s="634"/>
      <c r="R16" s="633"/>
      <c r="S16" s="633"/>
      <c r="T16" s="634"/>
      <c r="U16" s="634"/>
      <c r="V16" s="634"/>
      <c r="W16" s="634"/>
      <c r="X16" s="634"/>
      <c r="Y16" s="634"/>
      <c r="Z16" s="634"/>
    </row>
    <row r="17" spans="2:26" ht="36" x14ac:dyDescent="0.25">
      <c r="B17" s="490" t="s">
        <v>708</v>
      </c>
      <c r="C17" s="628">
        <f>C18+C19+C20+C21+C22</f>
        <v>0</v>
      </c>
      <c r="D17" s="628">
        <f>D18+D19+D20+D21+D22</f>
        <v>0</v>
      </c>
      <c r="E17" s="472"/>
      <c r="J17" s="633"/>
      <c r="K17" s="635"/>
      <c r="L17" s="633"/>
      <c r="M17" s="633"/>
      <c r="N17" s="633"/>
      <c r="O17" s="634"/>
      <c r="P17" s="634"/>
      <c r="Q17" s="634"/>
      <c r="R17" s="633"/>
      <c r="S17" s="633"/>
      <c r="T17" s="634"/>
      <c r="U17" s="634"/>
      <c r="V17" s="634"/>
      <c r="W17" s="634"/>
      <c r="X17" s="634"/>
      <c r="Y17" s="634"/>
      <c r="Z17" s="634"/>
    </row>
    <row r="18" spans="2:26" ht="26.25" x14ac:dyDescent="0.25">
      <c r="B18" s="490" t="s">
        <v>709</v>
      </c>
      <c r="C18" s="492"/>
      <c r="D18" s="492"/>
      <c r="E18" s="472"/>
      <c r="J18" s="633"/>
      <c r="K18" s="635"/>
      <c r="L18" s="633"/>
      <c r="M18" s="633"/>
      <c r="N18" s="633"/>
      <c r="O18" s="634"/>
      <c r="P18" s="634"/>
      <c r="Q18" s="634"/>
      <c r="R18" s="633"/>
      <c r="S18" s="633"/>
      <c r="T18" s="634"/>
      <c r="U18" s="634"/>
      <c r="V18" s="634"/>
      <c r="W18" s="634"/>
      <c r="X18" s="634"/>
      <c r="Y18" s="634"/>
      <c r="Z18" s="634"/>
    </row>
    <row r="19" spans="2:26" ht="26.25" x14ac:dyDescent="0.25">
      <c r="B19" s="490" t="s">
        <v>710</v>
      </c>
      <c r="C19" s="492"/>
      <c r="D19" s="492"/>
      <c r="E19" s="472"/>
      <c r="J19" s="633"/>
      <c r="K19" s="635"/>
      <c r="L19" s="633"/>
      <c r="M19" s="633"/>
      <c r="N19" s="633"/>
      <c r="O19" s="634"/>
      <c r="P19" s="634"/>
      <c r="Q19" s="634"/>
      <c r="R19" s="633"/>
      <c r="S19" s="633"/>
      <c r="T19" s="634"/>
      <c r="U19" s="634"/>
      <c r="V19" s="634"/>
      <c r="W19" s="634"/>
      <c r="X19" s="634"/>
      <c r="Y19" s="634"/>
      <c r="Z19" s="634"/>
    </row>
    <row r="20" spans="2:26" ht="26.25" x14ac:dyDescent="0.25">
      <c r="B20" s="490" t="s">
        <v>711</v>
      </c>
      <c r="C20" s="492"/>
      <c r="D20" s="492"/>
      <c r="E20" s="472"/>
      <c r="J20" s="633"/>
      <c r="K20" s="635"/>
      <c r="L20" s="633"/>
      <c r="M20" s="633"/>
      <c r="N20" s="633"/>
      <c r="O20" s="634"/>
      <c r="P20" s="634"/>
      <c r="Q20" s="634"/>
      <c r="R20" s="633"/>
      <c r="S20" s="633"/>
      <c r="T20" s="634"/>
      <c r="U20" s="634"/>
      <c r="V20" s="634"/>
      <c r="W20" s="634"/>
      <c r="X20" s="634"/>
      <c r="Y20" s="634"/>
      <c r="Z20" s="634"/>
    </row>
    <row r="21" spans="2:26" ht="26.25" x14ac:dyDescent="0.25">
      <c r="B21" s="490" t="s">
        <v>712</v>
      </c>
      <c r="C21" s="492"/>
      <c r="D21" s="492"/>
      <c r="E21" s="472"/>
      <c r="J21" s="633"/>
      <c r="K21" s="635"/>
      <c r="L21" s="633"/>
      <c r="M21" s="633"/>
      <c r="N21" s="633"/>
      <c r="O21" s="634"/>
      <c r="P21" s="634"/>
      <c r="Q21" s="634"/>
      <c r="R21" s="633"/>
      <c r="S21" s="633"/>
      <c r="T21" s="634"/>
      <c r="U21" s="634"/>
      <c r="V21" s="634"/>
      <c r="W21" s="634"/>
      <c r="X21" s="634"/>
      <c r="Y21" s="634"/>
      <c r="Z21" s="634"/>
    </row>
    <row r="22" spans="2:26" ht="26.25" x14ac:dyDescent="0.25">
      <c r="B22" s="490" t="s">
        <v>713</v>
      </c>
      <c r="C22" s="492"/>
      <c r="D22" s="492"/>
      <c r="E22" s="472"/>
      <c r="J22" s="633"/>
      <c r="K22" s="635"/>
      <c r="L22" s="633"/>
      <c r="M22" s="633"/>
      <c r="N22" s="633"/>
      <c r="O22" s="634"/>
      <c r="P22" s="634"/>
      <c r="Q22" s="634"/>
      <c r="R22" s="633"/>
      <c r="S22" s="633"/>
      <c r="T22" s="634"/>
      <c r="U22" s="634"/>
      <c r="V22" s="634"/>
      <c r="W22" s="634"/>
      <c r="X22" s="634"/>
      <c r="Y22" s="634"/>
      <c r="Z22" s="634"/>
    </row>
    <row r="23" spans="2:26" ht="36" x14ac:dyDescent="0.25">
      <c r="B23" s="490" t="s">
        <v>714</v>
      </c>
      <c r="C23" s="628">
        <f>C24+C25+C26</f>
        <v>0</v>
      </c>
      <c r="D23" s="628">
        <f>D24+D25+D26</f>
        <v>0</v>
      </c>
      <c r="E23" s="472"/>
      <c r="J23" s="633"/>
      <c r="K23" s="635"/>
      <c r="L23" s="633"/>
      <c r="M23" s="633"/>
      <c r="N23" s="633"/>
      <c r="O23" s="634"/>
      <c r="P23" s="634"/>
      <c r="Q23" s="634"/>
      <c r="R23" s="633"/>
      <c r="S23" s="633"/>
      <c r="T23" s="634"/>
      <c r="U23" s="634"/>
      <c r="V23" s="634"/>
      <c r="W23" s="634"/>
      <c r="X23" s="634"/>
      <c r="Y23" s="634"/>
      <c r="Z23" s="634"/>
    </row>
    <row r="24" spans="2:26" ht="36" x14ac:dyDescent="0.25">
      <c r="B24" s="490" t="s">
        <v>715</v>
      </c>
      <c r="C24" s="492"/>
      <c r="D24" s="492"/>
      <c r="E24" s="472"/>
      <c r="J24" s="633"/>
      <c r="K24" s="635"/>
      <c r="L24" s="633"/>
      <c r="M24" s="633"/>
      <c r="N24" s="633"/>
      <c r="O24" s="634"/>
      <c r="P24" s="634"/>
      <c r="Q24" s="634"/>
      <c r="R24" s="633"/>
      <c r="S24" s="633"/>
      <c r="T24" s="634"/>
      <c r="U24" s="634"/>
      <c r="V24" s="634"/>
      <c r="W24" s="634"/>
      <c r="X24" s="634"/>
      <c r="Y24" s="634"/>
      <c r="Z24" s="634"/>
    </row>
    <row r="25" spans="2:26" ht="54" x14ac:dyDescent="0.25">
      <c r="B25" s="490" t="s">
        <v>716</v>
      </c>
      <c r="C25" s="492"/>
      <c r="D25" s="492"/>
      <c r="E25" s="472"/>
      <c r="J25" s="633"/>
      <c r="K25" s="635"/>
      <c r="L25" s="633"/>
      <c r="M25" s="633"/>
      <c r="N25" s="633"/>
      <c r="O25" s="634"/>
      <c r="P25" s="634"/>
      <c r="Q25" s="634"/>
      <c r="R25" s="633"/>
      <c r="S25" s="633"/>
      <c r="T25" s="634"/>
      <c r="U25" s="634"/>
      <c r="V25" s="634"/>
      <c r="W25" s="634"/>
      <c r="X25" s="634"/>
      <c r="Y25" s="634"/>
      <c r="Z25" s="634"/>
    </row>
    <row r="26" spans="2:26" ht="26.25" x14ac:dyDescent="0.25">
      <c r="B26" s="490" t="s">
        <v>717</v>
      </c>
      <c r="C26" s="492"/>
      <c r="D26" s="492"/>
      <c r="E26" s="472" t="s">
        <v>375</v>
      </c>
      <c r="J26" s="633"/>
      <c r="K26" s="635"/>
      <c r="L26" s="633"/>
      <c r="M26" s="634"/>
      <c r="N26" s="634"/>
      <c r="O26" s="634"/>
      <c r="P26" s="634"/>
      <c r="Q26" s="634"/>
      <c r="R26" s="634"/>
      <c r="S26" s="634"/>
      <c r="T26" s="634"/>
      <c r="U26" s="634"/>
      <c r="V26" s="634"/>
      <c r="W26" s="634"/>
      <c r="X26" s="634"/>
      <c r="Y26" s="634"/>
      <c r="Z26" s="634"/>
    </row>
    <row r="27" spans="2:26" ht="36" x14ac:dyDescent="0.25">
      <c r="B27" s="490" t="s">
        <v>719</v>
      </c>
      <c r="C27" s="492"/>
      <c r="D27" s="627">
        <f>'Охорона праці'!E5</f>
        <v>0</v>
      </c>
      <c r="E27" s="472"/>
      <c r="J27" s="633"/>
      <c r="K27" s="635"/>
      <c r="L27" s="633"/>
      <c r="M27" s="634"/>
      <c r="N27" s="634"/>
      <c r="O27" s="634"/>
      <c r="P27" s="634"/>
      <c r="Q27" s="634"/>
      <c r="R27" s="634"/>
      <c r="S27" s="634"/>
      <c r="T27" s="634"/>
      <c r="U27" s="634"/>
      <c r="V27" s="634"/>
      <c r="W27" s="634"/>
      <c r="X27" s="634"/>
      <c r="Y27" s="634"/>
      <c r="Z27" s="634"/>
    </row>
    <row r="28" spans="2:26" ht="54" x14ac:dyDescent="0.25">
      <c r="B28" s="490" t="s">
        <v>718</v>
      </c>
      <c r="C28" s="492"/>
      <c r="D28" s="492"/>
      <c r="E28" s="472"/>
      <c r="J28" s="633"/>
      <c r="K28" s="635"/>
      <c r="L28" s="633"/>
      <c r="M28" s="634"/>
      <c r="N28" s="634"/>
      <c r="O28" s="634"/>
      <c r="P28" s="634"/>
      <c r="Q28" s="634"/>
      <c r="R28" s="634"/>
      <c r="S28" s="634"/>
      <c r="T28" s="634"/>
      <c r="U28" s="634"/>
      <c r="V28" s="634"/>
      <c r="W28" s="634"/>
      <c r="X28" s="634"/>
      <c r="Y28" s="634"/>
      <c r="Z28" s="634"/>
    </row>
    <row r="29" spans="2:26" ht="54" x14ac:dyDescent="0.25">
      <c r="B29" s="490" t="s">
        <v>720</v>
      </c>
      <c r="C29" s="628">
        <f>C30+C31+C33</f>
        <v>0</v>
      </c>
      <c r="D29" s="628">
        <f>D30+D31+D33</f>
        <v>0</v>
      </c>
      <c r="E29" s="472"/>
      <c r="J29" s="633"/>
      <c r="K29" s="635"/>
      <c r="L29" s="633"/>
      <c r="M29" s="634"/>
      <c r="N29" s="634"/>
      <c r="O29" s="634"/>
      <c r="P29" s="634"/>
      <c r="Q29" s="634"/>
      <c r="R29" s="634"/>
      <c r="S29" s="634"/>
      <c r="T29" s="634"/>
      <c r="U29" s="634"/>
      <c r="V29" s="634"/>
      <c r="W29" s="634"/>
      <c r="X29" s="634"/>
      <c r="Y29" s="634"/>
      <c r="Z29" s="634"/>
    </row>
    <row r="30" spans="2:26" ht="26.25" x14ac:dyDescent="0.25">
      <c r="B30" s="490" t="s">
        <v>721</v>
      </c>
      <c r="C30" s="492"/>
      <c r="D30" s="492"/>
      <c r="E30" s="472"/>
      <c r="J30" s="633"/>
      <c r="K30" s="635"/>
      <c r="L30" s="633"/>
      <c r="M30" s="634"/>
      <c r="N30" s="634"/>
      <c r="O30" s="634"/>
      <c r="P30" s="634"/>
      <c r="Q30" s="634"/>
      <c r="R30" s="634"/>
      <c r="S30" s="634"/>
      <c r="T30" s="634"/>
      <c r="U30" s="634"/>
      <c r="V30" s="634"/>
      <c r="W30" s="634"/>
      <c r="X30" s="634"/>
      <c r="Y30" s="634"/>
      <c r="Z30" s="634"/>
    </row>
    <row r="31" spans="2:26" ht="26.25" x14ac:dyDescent="0.25">
      <c r="B31" s="490" t="s">
        <v>722</v>
      </c>
      <c r="C31" s="492"/>
      <c r="D31" s="492"/>
      <c r="E31" s="472"/>
      <c r="J31" s="633"/>
      <c r="K31" s="635"/>
      <c r="L31" s="633"/>
      <c r="M31" s="634"/>
      <c r="N31" s="634"/>
      <c r="O31" s="634"/>
      <c r="P31" s="634"/>
      <c r="Q31" s="634"/>
      <c r="R31" s="634"/>
      <c r="S31" s="634"/>
      <c r="T31" s="634"/>
      <c r="U31" s="634"/>
      <c r="V31" s="634"/>
      <c r="W31" s="634"/>
      <c r="X31" s="634"/>
      <c r="Y31" s="634"/>
      <c r="Z31" s="634"/>
    </row>
    <row r="32" spans="2:26" ht="26.25" x14ac:dyDescent="0.25">
      <c r="B32" s="490" t="s">
        <v>723</v>
      </c>
      <c r="C32" s="492"/>
      <c r="D32" s="492"/>
      <c r="E32" s="472"/>
      <c r="J32" s="633"/>
      <c r="K32" s="635"/>
      <c r="L32" s="633"/>
      <c r="M32" s="634"/>
      <c r="N32" s="634"/>
      <c r="O32" s="634"/>
      <c r="P32" s="634"/>
      <c r="Q32" s="634"/>
      <c r="R32" s="634"/>
      <c r="S32" s="634"/>
      <c r="T32" s="634"/>
      <c r="U32" s="634"/>
      <c r="V32" s="634"/>
      <c r="W32" s="634"/>
      <c r="X32" s="634"/>
      <c r="Y32" s="634"/>
      <c r="Z32" s="634"/>
    </row>
    <row r="33" spans="2:26" ht="36" x14ac:dyDescent="0.25">
      <c r="B33" s="490" t="s">
        <v>724</v>
      </c>
      <c r="C33" s="628">
        <f>C34+C35+C36</f>
        <v>0</v>
      </c>
      <c r="D33" s="628">
        <f>D34+D35+D36</f>
        <v>0</v>
      </c>
      <c r="E33" s="472"/>
      <c r="J33" s="633"/>
      <c r="K33" s="635"/>
      <c r="L33" s="633"/>
      <c r="M33" s="634"/>
      <c r="N33" s="634"/>
      <c r="O33" s="634"/>
      <c r="P33" s="634"/>
      <c r="Q33" s="634"/>
      <c r="R33" s="634"/>
      <c r="S33" s="634"/>
      <c r="T33" s="634"/>
      <c r="U33" s="634"/>
      <c r="V33" s="634"/>
      <c r="W33" s="634"/>
      <c r="X33" s="634"/>
      <c r="Y33" s="634"/>
      <c r="Z33" s="634"/>
    </row>
    <row r="34" spans="2:26" ht="36" x14ac:dyDescent="0.25">
      <c r="B34" s="490" t="s">
        <v>725</v>
      </c>
      <c r="C34" s="492"/>
      <c r="D34" s="492"/>
      <c r="E34" s="472"/>
      <c r="J34" s="633"/>
      <c r="K34" s="635"/>
      <c r="L34" s="633"/>
      <c r="M34" s="634"/>
      <c r="N34" s="634"/>
      <c r="O34" s="634"/>
      <c r="P34" s="634"/>
      <c r="Q34" s="634"/>
      <c r="R34" s="634"/>
      <c r="S34" s="634"/>
      <c r="T34" s="634"/>
      <c r="U34" s="634"/>
      <c r="V34" s="634"/>
      <c r="W34" s="634"/>
      <c r="X34" s="634"/>
      <c r="Y34" s="634"/>
      <c r="Z34" s="634"/>
    </row>
    <row r="35" spans="2:26" ht="26.25" x14ac:dyDescent="0.25">
      <c r="B35" s="490" t="s">
        <v>726</v>
      </c>
      <c r="C35" s="492"/>
      <c r="D35" s="492"/>
      <c r="E35" s="472"/>
      <c r="J35" s="633"/>
      <c r="K35" s="635"/>
      <c r="L35" s="633"/>
      <c r="M35" s="634"/>
      <c r="N35" s="634"/>
      <c r="O35" s="634"/>
      <c r="P35" s="634"/>
      <c r="Q35" s="634"/>
      <c r="R35" s="634"/>
      <c r="S35" s="634"/>
      <c r="T35" s="634"/>
      <c r="U35" s="634"/>
      <c r="V35" s="634"/>
      <c r="W35" s="634"/>
      <c r="X35" s="634"/>
      <c r="Y35" s="634"/>
      <c r="Z35" s="634"/>
    </row>
    <row r="36" spans="2:26" ht="26.25" x14ac:dyDescent="0.25">
      <c r="B36" s="490" t="s">
        <v>727</v>
      </c>
      <c r="C36" s="492"/>
      <c r="D36" s="492"/>
      <c r="E36" s="472" t="s">
        <v>375</v>
      </c>
      <c r="J36" s="633"/>
      <c r="K36" s="635"/>
      <c r="L36" s="633"/>
      <c r="M36" s="634"/>
      <c r="N36" s="634"/>
      <c r="O36" s="634"/>
      <c r="P36" s="634"/>
      <c r="Q36" s="634"/>
      <c r="R36" s="634"/>
      <c r="S36" s="634"/>
      <c r="T36" s="634"/>
      <c r="U36" s="634"/>
      <c r="V36" s="634"/>
      <c r="W36" s="634"/>
      <c r="X36" s="634"/>
      <c r="Y36" s="634"/>
      <c r="Z36" s="634"/>
    </row>
    <row r="37" spans="2:26" ht="62.25" customHeight="1" x14ac:dyDescent="0.25">
      <c r="B37" s="490" t="s">
        <v>728</v>
      </c>
      <c r="C37" s="628" t="e">
        <f>C38+C39</f>
        <v>#REF!</v>
      </c>
      <c r="D37" s="628" t="e">
        <f>D38+D39</f>
        <v>#REF!</v>
      </c>
      <c r="E37" s="472"/>
      <c r="J37" s="633"/>
      <c r="K37" s="635"/>
      <c r="L37" s="633"/>
      <c r="M37" s="634"/>
      <c r="N37" s="634"/>
      <c r="O37" s="634"/>
      <c r="P37" s="634"/>
      <c r="Q37" s="634"/>
      <c r="R37" s="634"/>
      <c r="S37" s="634"/>
      <c r="T37" s="634"/>
      <c r="U37" s="634"/>
      <c r="V37" s="634"/>
      <c r="W37" s="634"/>
      <c r="X37" s="634"/>
      <c r="Y37" s="634"/>
      <c r="Z37" s="634"/>
    </row>
    <row r="38" spans="2:26" ht="36.75" x14ac:dyDescent="0.3">
      <c r="B38" s="494" t="s">
        <v>729</v>
      </c>
      <c r="C38" s="495">
        <f>'Рентна плата за воду'!D13</f>
        <v>0</v>
      </c>
      <c r="D38" s="496">
        <f>'Рентна плата за воду'!E13</f>
        <v>0</v>
      </c>
      <c r="E38" s="442" t="s">
        <v>428</v>
      </c>
      <c r="J38" s="636"/>
      <c r="K38" s="637"/>
      <c r="L38" s="633"/>
      <c r="M38" s="634"/>
      <c r="N38" s="634"/>
      <c r="O38" s="634"/>
      <c r="P38" s="634"/>
      <c r="Q38" s="634"/>
      <c r="R38" s="634"/>
      <c r="S38" s="634"/>
      <c r="T38" s="634"/>
      <c r="U38" s="634"/>
      <c r="V38" s="634"/>
      <c r="W38" s="634"/>
      <c r="X38" s="634"/>
      <c r="Y38" s="634"/>
      <c r="Z38" s="634"/>
    </row>
    <row r="39" spans="2:26" ht="32.25" customHeight="1" x14ac:dyDescent="0.3">
      <c r="B39" s="494" t="s">
        <v>730</v>
      </c>
      <c r="C39" s="496" t="e">
        <f>#REF!</f>
        <v>#REF!</v>
      </c>
      <c r="D39" s="496" t="e">
        <f>#REF!</f>
        <v>#REF!</v>
      </c>
      <c r="E39" s="442" t="s">
        <v>429</v>
      </c>
      <c r="J39" s="633"/>
      <c r="K39" s="635"/>
      <c r="L39" s="633"/>
      <c r="M39" s="634"/>
      <c r="N39" s="634"/>
      <c r="O39" s="634"/>
      <c r="P39" s="634"/>
      <c r="Q39" s="634"/>
      <c r="R39" s="634"/>
      <c r="S39" s="634"/>
      <c r="T39" s="634"/>
      <c r="U39" s="634"/>
      <c r="V39" s="634"/>
      <c r="W39" s="634"/>
      <c r="X39" s="634"/>
      <c r="Y39" s="634"/>
      <c r="Z39" s="634"/>
    </row>
    <row r="40" spans="2:26" ht="72" x14ac:dyDescent="0.25">
      <c r="B40" s="494" t="s">
        <v>731</v>
      </c>
      <c r="C40" s="631"/>
      <c r="D40" s="632"/>
      <c r="E40" s="629"/>
      <c r="J40" s="633"/>
      <c r="K40" s="637"/>
      <c r="L40" s="633"/>
      <c r="M40" s="634"/>
      <c r="N40" s="634"/>
      <c r="O40" s="634"/>
      <c r="P40" s="634"/>
      <c r="Q40" s="634"/>
      <c r="R40" s="634"/>
      <c r="S40" s="634"/>
      <c r="T40" s="634"/>
      <c r="U40" s="634"/>
      <c r="V40" s="634"/>
      <c r="W40" s="634"/>
      <c r="X40" s="634"/>
      <c r="Y40" s="634"/>
      <c r="Z40" s="634"/>
    </row>
    <row r="41" spans="2:26" ht="26.25" x14ac:dyDescent="0.25">
      <c r="J41" s="633"/>
      <c r="K41" s="637"/>
      <c r="L41" s="633"/>
      <c r="M41" s="634"/>
      <c r="N41" s="634"/>
      <c r="O41" s="634"/>
      <c r="P41" s="634"/>
      <c r="Q41" s="634"/>
      <c r="R41" s="634"/>
      <c r="S41" s="634"/>
      <c r="T41" s="634"/>
      <c r="U41" s="634"/>
      <c r="V41" s="634"/>
      <c r="W41" s="634"/>
      <c r="X41" s="634"/>
      <c r="Y41" s="634"/>
      <c r="Z41" s="634"/>
    </row>
    <row r="42" spans="2:26" ht="26.25" x14ac:dyDescent="0.25">
      <c r="J42" s="633"/>
      <c r="K42" s="637"/>
      <c r="L42" s="633"/>
      <c r="M42" s="634"/>
      <c r="N42" s="634"/>
      <c r="O42" s="634"/>
      <c r="P42" s="634"/>
      <c r="Q42" s="634"/>
      <c r="R42" s="634"/>
      <c r="S42" s="634"/>
      <c r="T42" s="634"/>
      <c r="U42" s="634"/>
      <c r="V42" s="634"/>
      <c r="W42" s="634"/>
      <c r="X42" s="634"/>
      <c r="Y42" s="634"/>
      <c r="Z42" s="634"/>
    </row>
    <row r="43" spans="2:26" ht="26.25" x14ac:dyDescent="0.25">
      <c r="J43" s="633"/>
      <c r="K43" s="637"/>
      <c r="L43" s="633"/>
      <c r="M43" s="634"/>
      <c r="N43" s="634"/>
      <c r="O43" s="634"/>
      <c r="P43" s="634"/>
      <c r="Q43" s="634"/>
      <c r="R43" s="634"/>
      <c r="S43" s="634"/>
      <c r="T43" s="634"/>
      <c r="U43" s="634"/>
      <c r="V43" s="634"/>
      <c r="W43" s="634"/>
      <c r="X43" s="634"/>
      <c r="Y43" s="634"/>
      <c r="Z43" s="634"/>
    </row>
    <row r="44" spans="2:26" ht="26.25" x14ac:dyDescent="0.25">
      <c r="J44" s="633"/>
      <c r="K44" s="637"/>
      <c r="L44" s="633"/>
      <c r="M44" s="634"/>
      <c r="N44" s="634"/>
      <c r="O44" s="634"/>
      <c r="P44" s="634"/>
      <c r="Q44" s="634"/>
      <c r="R44" s="634"/>
      <c r="S44" s="634"/>
      <c r="T44" s="634"/>
      <c r="U44" s="634"/>
      <c r="V44" s="634"/>
      <c r="W44" s="634"/>
      <c r="X44" s="634"/>
      <c r="Y44" s="634"/>
      <c r="Z44" s="634"/>
    </row>
    <row r="45" spans="2:26" ht="26.25" x14ac:dyDescent="0.25">
      <c r="J45" s="633"/>
      <c r="K45" s="635"/>
      <c r="L45" s="633"/>
      <c r="M45" s="634"/>
      <c r="N45" s="634"/>
      <c r="O45" s="634"/>
      <c r="P45" s="634"/>
      <c r="Q45" s="634"/>
      <c r="R45" s="634"/>
      <c r="S45" s="634"/>
      <c r="T45" s="634"/>
      <c r="U45" s="634"/>
      <c r="V45" s="634"/>
      <c r="W45" s="634"/>
      <c r="X45" s="634"/>
      <c r="Y45" s="634"/>
      <c r="Z45" s="634"/>
    </row>
    <row r="46" spans="2:26" ht="26.25" x14ac:dyDescent="0.25">
      <c r="J46" s="633"/>
      <c r="K46" s="637"/>
      <c r="L46" s="633"/>
      <c r="M46" s="634"/>
      <c r="N46" s="634"/>
      <c r="O46" s="634"/>
      <c r="P46" s="634"/>
      <c r="Q46" s="634"/>
      <c r="R46" s="634"/>
      <c r="S46" s="634"/>
      <c r="T46" s="634"/>
      <c r="U46" s="634"/>
      <c r="V46" s="634"/>
      <c r="W46" s="634"/>
      <c r="X46" s="634"/>
      <c r="Y46" s="634"/>
      <c r="Z46" s="634"/>
    </row>
    <row r="47" spans="2:26" ht="26.25" x14ac:dyDescent="0.25">
      <c r="J47" s="633"/>
      <c r="K47" s="637"/>
      <c r="L47" s="633"/>
      <c r="M47" s="634"/>
      <c r="N47" s="634"/>
      <c r="O47" s="634"/>
      <c r="P47" s="634"/>
      <c r="Q47" s="634"/>
      <c r="R47" s="634"/>
      <c r="S47" s="634"/>
      <c r="T47" s="634"/>
      <c r="U47" s="634"/>
      <c r="V47" s="634"/>
      <c r="W47" s="634"/>
      <c r="X47" s="634"/>
      <c r="Y47" s="634"/>
      <c r="Z47" s="634"/>
    </row>
    <row r="48" spans="2:26" ht="26.25" x14ac:dyDescent="0.25">
      <c r="J48" s="633"/>
      <c r="K48" s="635"/>
      <c r="L48" s="633"/>
      <c r="M48" s="634"/>
      <c r="N48" s="634"/>
      <c r="O48" s="634"/>
      <c r="P48" s="634"/>
      <c r="Q48" s="634"/>
      <c r="R48" s="634"/>
      <c r="S48" s="634"/>
      <c r="T48" s="634"/>
      <c r="U48" s="634"/>
      <c r="V48" s="634"/>
      <c r="W48" s="634"/>
      <c r="X48" s="634"/>
      <c r="Y48" s="634"/>
      <c r="Z48" s="634"/>
    </row>
    <row r="49" spans="10:26" ht="26.25" x14ac:dyDescent="0.25">
      <c r="J49" s="633"/>
      <c r="K49" s="635"/>
      <c r="L49" s="633"/>
      <c r="M49" s="634"/>
      <c r="N49" s="634"/>
      <c r="O49" s="634"/>
      <c r="P49" s="634"/>
      <c r="Q49" s="634"/>
      <c r="R49" s="634"/>
      <c r="S49" s="634"/>
      <c r="T49" s="634"/>
      <c r="U49" s="634"/>
      <c r="V49" s="634"/>
      <c r="W49" s="634"/>
      <c r="X49" s="634"/>
      <c r="Y49" s="634"/>
      <c r="Z49" s="634"/>
    </row>
    <row r="50" spans="10:26" ht="26.25" x14ac:dyDescent="0.25">
      <c r="J50" s="633"/>
      <c r="K50" s="635"/>
      <c r="L50" s="633"/>
      <c r="M50" s="634"/>
      <c r="N50" s="634"/>
      <c r="O50" s="634"/>
      <c r="P50" s="634"/>
      <c r="Q50" s="634"/>
      <c r="R50" s="634"/>
      <c r="S50" s="634"/>
      <c r="T50" s="634"/>
      <c r="U50" s="634"/>
      <c r="V50" s="634"/>
      <c r="W50" s="634"/>
      <c r="X50" s="634"/>
      <c r="Y50" s="634"/>
      <c r="Z50" s="634"/>
    </row>
    <row r="51" spans="10:26" ht="26.25" x14ac:dyDescent="0.25">
      <c r="J51" s="633"/>
      <c r="K51" s="635"/>
      <c r="L51" s="633"/>
      <c r="M51" s="634"/>
      <c r="N51" s="634"/>
      <c r="O51" s="634"/>
      <c r="P51" s="634"/>
      <c r="Q51" s="634"/>
      <c r="R51" s="634"/>
      <c r="S51" s="634"/>
      <c r="T51" s="634"/>
      <c r="U51" s="634"/>
      <c r="V51" s="634"/>
      <c r="W51" s="634"/>
      <c r="X51" s="634"/>
      <c r="Y51" s="634"/>
      <c r="Z51" s="634"/>
    </row>
    <row r="52" spans="10:26" ht="26.25" x14ac:dyDescent="0.25">
      <c r="J52" s="633"/>
      <c r="K52" s="637"/>
      <c r="L52" s="633"/>
      <c r="M52" s="634"/>
      <c r="N52" s="634"/>
      <c r="O52" s="634"/>
      <c r="P52" s="634"/>
      <c r="Q52" s="634"/>
      <c r="R52" s="634"/>
      <c r="S52" s="634"/>
      <c r="T52" s="634"/>
      <c r="U52" s="634"/>
      <c r="V52" s="634"/>
      <c r="W52" s="634"/>
      <c r="X52" s="634"/>
      <c r="Y52" s="634"/>
      <c r="Z52" s="634"/>
    </row>
    <row r="53" spans="10:26" ht="26.25" x14ac:dyDescent="0.25">
      <c r="J53" s="633"/>
      <c r="K53" s="637"/>
      <c r="L53" s="633"/>
      <c r="M53" s="634"/>
      <c r="N53" s="634"/>
      <c r="O53" s="634"/>
      <c r="P53" s="634"/>
      <c r="Q53" s="634"/>
      <c r="R53" s="634"/>
      <c r="S53" s="634"/>
      <c r="T53" s="634"/>
      <c r="U53" s="634"/>
      <c r="V53" s="634"/>
      <c r="W53" s="634"/>
      <c r="X53" s="634"/>
      <c r="Y53" s="634"/>
      <c r="Z53" s="634"/>
    </row>
    <row r="54" spans="10:26" ht="26.25" x14ac:dyDescent="0.25">
      <c r="J54" s="633"/>
      <c r="K54" s="635"/>
      <c r="L54" s="633"/>
      <c r="M54" s="634"/>
      <c r="N54" s="634"/>
      <c r="O54" s="634"/>
      <c r="P54" s="634"/>
      <c r="Q54" s="634"/>
      <c r="R54" s="634"/>
      <c r="S54" s="634"/>
      <c r="T54" s="634"/>
      <c r="U54" s="634"/>
      <c r="V54" s="634"/>
      <c r="W54" s="634"/>
      <c r="X54" s="634"/>
      <c r="Y54" s="634"/>
      <c r="Z54" s="634"/>
    </row>
    <row r="55" spans="10:26" ht="26.25" x14ac:dyDescent="0.25">
      <c r="J55" s="633"/>
      <c r="K55" s="635"/>
      <c r="L55" s="633"/>
      <c r="M55" s="634"/>
      <c r="N55" s="634"/>
      <c r="O55" s="634"/>
      <c r="P55" s="634"/>
      <c r="Q55" s="634"/>
      <c r="R55" s="634"/>
      <c r="S55" s="634"/>
      <c r="T55" s="634"/>
      <c r="U55" s="634"/>
      <c r="V55" s="634"/>
      <c r="W55" s="634"/>
      <c r="X55" s="634"/>
      <c r="Y55" s="634"/>
      <c r="Z55" s="634"/>
    </row>
    <row r="56" spans="10:26" ht="26.25" x14ac:dyDescent="0.25">
      <c r="J56" s="633"/>
      <c r="K56" s="635"/>
      <c r="L56" s="633"/>
      <c r="M56" s="634"/>
      <c r="N56" s="634"/>
      <c r="O56" s="634"/>
      <c r="P56" s="634"/>
      <c r="Q56" s="634"/>
      <c r="R56" s="634"/>
      <c r="S56" s="634"/>
      <c r="T56" s="634"/>
      <c r="U56" s="634"/>
      <c r="V56" s="634"/>
      <c r="W56" s="634"/>
      <c r="X56" s="634"/>
      <c r="Y56" s="634"/>
      <c r="Z56" s="634"/>
    </row>
    <row r="57" spans="10:26" x14ac:dyDescent="0.25">
      <c r="J57" s="633"/>
      <c r="K57" s="633"/>
      <c r="L57" s="633"/>
      <c r="M57" s="634"/>
      <c r="N57" s="634"/>
      <c r="O57" s="634"/>
      <c r="P57" s="634"/>
      <c r="Q57" s="634"/>
      <c r="R57" s="634"/>
      <c r="S57" s="634"/>
      <c r="T57" s="634"/>
      <c r="U57" s="634"/>
      <c r="V57" s="634"/>
      <c r="W57" s="634"/>
      <c r="X57" s="634"/>
      <c r="Y57" s="634"/>
      <c r="Z57" s="634"/>
    </row>
    <row r="58" spans="10:26" x14ac:dyDescent="0.25">
      <c r="J58" s="633"/>
      <c r="K58" s="634"/>
      <c r="L58" s="633"/>
      <c r="M58" s="634"/>
      <c r="N58" s="634"/>
      <c r="O58" s="634"/>
      <c r="P58" s="634"/>
      <c r="Q58" s="634"/>
      <c r="R58" s="634"/>
      <c r="S58" s="634"/>
      <c r="T58" s="634"/>
      <c r="U58" s="634"/>
      <c r="V58" s="634"/>
      <c r="W58" s="634"/>
      <c r="X58" s="634"/>
      <c r="Y58" s="634"/>
      <c r="Z58" s="634"/>
    </row>
    <row r="59" spans="10:26" x14ac:dyDescent="0.25">
      <c r="J59" s="633"/>
      <c r="K59" s="634"/>
      <c r="L59" s="633"/>
      <c r="M59" s="634"/>
      <c r="N59" s="634"/>
      <c r="O59" s="634"/>
      <c r="P59" s="634"/>
      <c r="Q59" s="634"/>
      <c r="R59" s="634"/>
      <c r="S59" s="634"/>
      <c r="T59" s="634"/>
      <c r="U59" s="634"/>
      <c r="V59" s="634"/>
      <c r="W59" s="634"/>
      <c r="X59" s="634"/>
      <c r="Y59" s="634"/>
      <c r="Z59" s="634"/>
    </row>
    <row r="60" spans="10:26" x14ac:dyDescent="0.25">
      <c r="J60" s="633"/>
      <c r="K60" s="633"/>
      <c r="L60" s="633"/>
      <c r="M60" s="634"/>
      <c r="N60" s="634"/>
      <c r="O60" s="634"/>
      <c r="P60" s="634"/>
      <c r="Q60" s="634"/>
      <c r="R60" s="634"/>
      <c r="S60" s="634"/>
      <c r="T60" s="634"/>
      <c r="U60" s="634"/>
      <c r="V60" s="634"/>
      <c r="W60" s="634"/>
      <c r="X60" s="634"/>
      <c r="Y60" s="634"/>
      <c r="Z60" s="634"/>
    </row>
    <row r="61" spans="10:26" x14ac:dyDescent="0.25">
      <c r="J61" s="633"/>
      <c r="K61" s="634"/>
      <c r="L61" s="633"/>
      <c r="M61" s="634"/>
      <c r="N61" s="634"/>
      <c r="O61" s="634"/>
      <c r="P61" s="634"/>
      <c r="Q61" s="634"/>
      <c r="R61" s="634"/>
      <c r="S61" s="634"/>
      <c r="T61" s="634"/>
      <c r="U61" s="634"/>
      <c r="V61" s="634"/>
      <c r="W61" s="634"/>
      <c r="X61" s="634"/>
      <c r="Y61" s="634"/>
      <c r="Z61" s="634"/>
    </row>
    <row r="62" spans="10:26" x14ac:dyDescent="0.25">
      <c r="J62" s="633"/>
      <c r="K62" s="634"/>
      <c r="L62" s="633"/>
      <c r="M62" s="634"/>
      <c r="N62" s="634"/>
      <c r="O62" s="634"/>
      <c r="P62" s="634"/>
      <c r="Q62" s="634"/>
      <c r="R62" s="634"/>
      <c r="S62" s="634"/>
      <c r="T62" s="634"/>
      <c r="U62" s="634"/>
      <c r="V62" s="634"/>
      <c r="W62" s="634"/>
      <c r="X62" s="634"/>
      <c r="Y62" s="634"/>
      <c r="Z62" s="634"/>
    </row>
    <row r="63" spans="10:26" x14ac:dyDescent="0.25">
      <c r="J63" s="633"/>
      <c r="K63" s="633"/>
      <c r="L63" s="633"/>
      <c r="M63" s="634"/>
      <c r="N63" s="634"/>
      <c r="O63" s="634"/>
      <c r="P63" s="634"/>
      <c r="Q63" s="634"/>
      <c r="R63" s="634"/>
      <c r="S63" s="634"/>
      <c r="T63" s="634"/>
      <c r="U63" s="634"/>
      <c r="V63" s="634"/>
      <c r="W63" s="634"/>
      <c r="X63" s="634"/>
      <c r="Y63" s="634"/>
      <c r="Z63" s="634"/>
    </row>
    <row r="64" spans="10:26" x14ac:dyDescent="0.25">
      <c r="J64" s="633"/>
      <c r="K64" s="634"/>
      <c r="L64" s="633"/>
      <c r="M64" s="634"/>
      <c r="N64" s="634"/>
      <c r="O64" s="634"/>
      <c r="P64" s="634"/>
      <c r="Q64" s="634"/>
      <c r="R64" s="634"/>
      <c r="S64" s="634"/>
      <c r="T64" s="634"/>
      <c r="U64" s="634"/>
      <c r="V64" s="634"/>
      <c r="W64" s="634"/>
      <c r="X64" s="634"/>
      <c r="Y64" s="634"/>
      <c r="Z64" s="634"/>
    </row>
    <row r="65" spans="10:26" x14ac:dyDescent="0.25">
      <c r="J65" s="633"/>
      <c r="K65" s="634"/>
      <c r="L65" s="633"/>
      <c r="M65" s="638"/>
      <c r="N65" s="638"/>
      <c r="O65" s="638"/>
      <c r="P65" s="638"/>
      <c r="Q65" s="638"/>
      <c r="R65" s="638"/>
      <c r="S65" s="638"/>
      <c r="T65" s="638"/>
      <c r="U65" s="638"/>
      <c r="V65" s="638"/>
      <c r="W65" s="638"/>
      <c r="X65" s="638"/>
      <c r="Y65" s="638"/>
      <c r="Z65" s="638"/>
    </row>
    <row r="66" spans="10:26" x14ac:dyDescent="0.25">
      <c r="J66" s="638"/>
      <c r="K66" s="638"/>
      <c r="L66" s="638"/>
      <c r="M66" s="638"/>
      <c r="N66" s="638"/>
      <c r="O66" s="638"/>
      <c r="P66" s="638"/>
      <c r="Q66" s="638"/>
      <c r="R66" s="638"/>
      <c r="S66" s="638"/>
      <c r="T66" s="638"/>
      <c r="U66" s="638"/>
      <c r="V66" s="638"/>
      <c r="W66" s="638"/>
      <c r="X66" s="638"/>
      <c r="Y66" s="638"/>
      <c r="Z66" s="638"/>
    </row>
    <row r="67" spans="10:26" x14ac:dyDescent="0.25">
      <c r="J67" s="638"/>
      <c r="K67" s="638"/>
      <c r="L67" s="638"/>
      <c r="M67" s="638"/>
      <c r="N67" s="638"/>
      <c r="O67" s="638"/>
      <c r="P67" s="638"/>
      <c r="Q67" s="638"/>
      <c r="R67" s="638"/>
      <c r="S67" s="638"/>
      <c r="T67" s="638"/>
      <c r="U67" s="638"/>
      <c r="V67" s="638"/>
      <c r="W67" s="638"/>
      <c r="X67" s="638"/>
      <c r="Y67" s="638"/>
      <c r="Z67" s="638"/>
    </row>
    <row r="68" spans="10:26" x14ac:dyDescent="0.25">
      <c r="J68" s="638"/>
      <c r="K68" s="638"/>
      <c r="L68" s="638"/>
      <c r="M68" s="638"/>
      <c r="N68" s="638"/>
      <c r="O68" s="638"/>
      <c r="P68" s="638"/>
      <c r="Q68" s="638"/>
      <c r="R68" s="638"/>
      <c r="S68" s="638"/>
      <c r="T68" s="638"/>
      <c r="U68" s="638"/>
      <c r="V68" s="638"/>
      <c r="W68" s="638"/>
      <c r="X68" s="638"/>
      <c r="Y68" s="638"/>
      <c r="Z68" s="638"/>
    </row>
    <row r="69" spans="10:26" x14ac:dyDescent="0.25">
      <c r="J69" s="638"/>
      <c r="K69" s="638"/>
      <c r="L69" s="638"/>
      <c r="M69" s="638"/>
      <c r="N69" s="638"/>
      <c r="O69" s="638"/>
      <c r="P69" s="638"/>
      <c r="Q69" s="638"/>
      <c r="R69" s="638"/>
      <c r="S69" s="638"/>
      <c r="T69" s="638"/>
      <c r="U69" s="638"/>
      <c r="V69" s="638"/>
      <c r="W69" s="638"/>
      <c r="X69" s="638"/>
      <c r="Y69" s="638"/>
      <c r="Z69" s="638"/>
    </row>
    <row r="70" spans="10:26" x14ac:dyDescent="0.25">
      <c r="J70" s="638"/>
      <c r="K70" s="638"/>
      <c r="L70" s="638"/>
      <c r="M70" s="638"/>
      <c r="N70" s="638"/>
      <c r="O70" s="638"/>
      <c r="P70" s="638"/>
      <c r="Q70" s="638"/>
      <c r="R70" s="638"/>
      <c r="S70" s="638"/>
      <c r="T70" s="638"/>
      <c r="U70" s="638"/>
      <c r="V70" s="638"/>
      <c r="W70" s="638"/>
      <c r="X70" s="638"/>
      <c r="Y70" s="638"/>
      <c r="Z70" s="638"/>
    </row>
    <row r="71" spans="10:26" x14ac:dyDescent="0.25">
      <c r="J71" s="638"/>
      <c r="K71" s="638"/>
      <c r="L71" s="638"/>
      <c r="M71" s="638"/>
      <c r="N71" s="638"/>
      <c r="O71" s="638"/>
      <c r="P71" s="638"/>
      <c r="Q71" s="638"/>
      <c r="R71" s="638"/>
      <c r="S71" s="638"/>
      <c r="T71" s="638"/>
      <c r="U71" s="638"/>
      <c r="V71" s="638"/>
      <c r="W71" s="638"/>
      <c r="X71" s="638"/>
      <c r="Y71" s="638"/>
      <c r="Z71" s="638"/>
    </row>
    <row r="72" spans="10:26" x14ac:dyDescent="0.25">
      <c r="J72" s="638"/>
      <c r="K72" s="638"/>
      <c r="L72" s="638"/>
      <c r="M72" s="638"/>
      <c r="N72" s="638"/>
      <c r="O72" s="638"/>
      <c r="P72" s="638"/>
      <c r="Q72" s="638"/>
      <c r="R72" s="638"/>
      <c r="S72" s="638"/>
      <c r="T72" s="638"/>
      <c r="U72" s="638"/>
      <c r="V72" s="638"/>
      <c r="W72" s="638"/>
      <c r="X72" s="638"/>
      <c r="Y72" s="638"/>
      <c r="Z72" s="638"/>
    </row>
    <row r="73" spans="10:26" x14ac:dyDescent="0.25">
      <c r="J73" s="638"/>
      <c r="K73" s="638"/>
      <c r="L73" s="638"/>
      <c r="M73" s="638"/>
      <c r="N73" s="638"/>
      <c r="O73" s="638"/>
      <c r="P73" s="638"/>
      <c r="Q73" s="638"/>
      <c r="R73" s="638"/>
      <c r="S73" s="638"/>
      <c r="T73" s="638"/>
      <c r="U73" s="638"/>
      <c r="V73" s="638"/>
      <c r="W73" s="638"/>
      <c r="X73" s="638"/>
      <c r="Y73" s="638"/>
      <c r="Z73" s="638"/>
    </row>
    <row r="74" spans="10:26" x14ac:dyDescent="0.25">
      <c r="J74" s="638"/>
      <c r="K74" s="638"/>
      <c r="L74" s="638"/>
      <c r="M74" s="638"/>
      <c r="N74" s="638"/>
      <c r="O74" s="638"/>
      <c r="P74" s="638"/>
      <c r="Q74" s="638"/>
      <c r="R74" s="638"/>
      <c r="S74" s="638"/>
      <c r="T74" s="638"/>
      <c r="U74" s="638"/>
      <c r="V74" s="638"/>
      <c r="W74" s="638"/>
      <c r="X74" s="638"/>
      <c r="Y74" s="638"/>
      <c r="Z74" s="638"/>
    </row>
    <row r="75" spans="10:26" x14ac:dyDescent="0.25">
      <c r="J75" s="638"/>
      <c r="K75" s="638"/>
      <c r="L75" s="638"/>
      <c r="M75" s="638"/>
      <c r="N75" s="638"/>
      <c r="O75" s="638"/>
      <c r="P75" s="638"/>
      <c r="Q75" s="638"/>
      <c r="R75" s="638"/>
      <c r="S75" s="638"/>
      <c r="T75" s="638"/>
      <c r="U75" s="638"/>
      <c r="V75" s="638"/>
      <c r="W75" s="638"/>
      <c r="X75" s="638"/>
      <c r="Y75" s="638"/>
      <c r="Z75" s="638"/>
    </row>
    <row r="76" spans="10:26" x14ac:dyDescent="0.25">
      <c r="J76" s="638"/>
      <c r="K76" s="638"/>
      <c r="L76" s="638"/>
      <c r="M76" s="638"/>
      <c r="N76" s="638"/>
      <c r="O76" s="638"/>
      <c r="P76" s="638"/>
      <c r="Q76" s="638"/>
      <c r="R76" s="638"/>
      <c r="S76" s="638"/>
      <c r="T76" s="638"/>
      <c r="U76" s="638"/>
      <c r="V76" s="638"/>
      <c r="W76" s="638"/>
      <c r="X76" s="638"/>
      <c r="Y76" s="638"/>
      <c r="Z76" s="638"/>
    </row>
    <row r="77" spans="10:26" x14ac:dyDescent="0.25">
      <c r="J77" s="638"/>
      <c r="K77" s="638"/>
      <c r="L77" s="638"/>
      <c r="M77" s="638"/>
      <c r="N77" s="638"/>
      <c r="O77" s="638"/>
      <c r="P77" s="638"/>
      <c r="Q77" s="638"/>
      <c r="R77" s="638"/>
      <c r="S77" s="638"/>
      <c r="T77" s="638"/>
      <c r="U77" s="638"/>
      <c r="V77" s="638"/>
      <c r="W77" s="638"/>
      <c r="X77" s="638"/>
      <c r="Y77" s="638"/>
      <c r="Z77" s="638"/>
    </row>
    <row r="78" spans="10:26" x14ac:dyDescent="0.25">
      <c r="J78" s="638"/>
      <c r="K78" s="638"/>
      <c r="L78" s="638"/>
      <c r="M78" s="638"/>
      <c r="N78" s="638"/>
      <c r="O78" s="638"/>
      <c r="P78" s="638"/>
      <c r="Q78" s="638"/>
      <c r="R78" s="638"/>
      <c r="S78" s="638"/>
      <c r="T78" s="638"/>
      <c r="U78" s="638"/>
      <c r="V78" s="638"/>
      <c r="W78" s="638"/>
      <c r="X78" s="638"/>
      <c r="Y78" s="638"/>
      <c r="Z78" s="638"/>
    </row>
    <row r="79" spans="10:26" x14ac:dyDescent="0.25">
      <c r="J79" s="638"/>
      <c r="K79" s="638"/>
      <c r="L79" s="638"/>
      <c r="M79" s="638"/>
      <c r="N79" s="638"/>
      <c r="O79" s="638"/>
      <c r="P79" s="638"/>
      <c r="Q79" s="638"/>
      <c r="R79" s="638"/>
      <c r="S79" s="638"/>
      <c r="T79" s="638"/>
      <c r="U79" s="638"/>
      <c r="V79" s="638"/>
      <c r="W79" s="638"/>
      <c r="X79" s="638"/>
      <c r="Y79" s="638"/>
      <c r="Z79" s="638"/>
    </row>
    <row r="80" spans="10:26" x14ac:dyDescent="0.25">
      <c r="J80" s="638"/>
      <c r="K80" s="638"/>
      <c r="L80" s="638"/>
      <c r="M80" s="638"/>
      <c r="N80" s="638"/>
      <c r="O80" s="638"/>
      <c r="P80" s="638"/>
      <c r="Q80" s="638"/>
      <c r="R80" s="638"/>
      <c r="S80" s="638"/>
      <c r="T80" s="638"/>
      <c r="U80" s="638"/>
      <c r="V80" s="638"/>
      <c r="W80" s="638"/>
      <c r="X80" s="638"/>
      <c r="Y80" s="638"/>
      <c r="Z80" s="638"/>
    </row>
    <row r="81" spans="10:26" x14ac:dyDescent="0.25">
      <c r="J81" s="638"/>
      <c r="K81" s="638"/>
      <c r="L81" s="638"/>
      <c r="M81" s="638"/>
      <c r="N81" s="638"/>
      <c r="O81" s="638"/>
      <c r="P81" s="638"/>
      <c r="Q81" s="638"/>
      <c r="R81" s="638"/>
      <c r="S81" s="638"/>
      <c r="T81" s="638"/>
      <c r="U81" s="638"/>
      <c r="V81" s="638"/>
      <c r="W81" s="638"/>
      <c r="X81" s="638"/>
      <c r="Y81" s="638"/>
      <c r="Z81" s="638"/>
    </row>
    <row r="82" spans="10:26" x14ac:dyDescent="0.25">
      <c r="J82" s="638"/>
      <c r="K82" s="638"/>
      <c r="L82" s="638"/>
      <c r="M82" s="638"/>
      <c r="N82" s="638"/>
      <c r="O82" s="638"/>
      <c r="P82" s="638"/>
      <c r="Q82" s="638"/>
      <c r="R82" s="638"/>
      <c r="S82" s="638"/>
      <c r="T82" s="638"/>
      <c r="U82" s="638"/>
      <c r="V82" s="638"/>
      <c r="W82" s="638"/>
      <c r="X82" s="638"/>
      <c r="Y82" s="638"/>
      <c r="Z82" s="638"/>
    </row>
    <row r="83" spans="10:26" x14ac:dyDescent="0.25">
      <c r="J83" s="638"/>
      <c r="K83" s="638"/>
      <c r="L83" s="638"/>
      <c r="M83" s="638"/>
      <c r="N83" s="638"/>
      <c r="O83" s="638"/>
      <c r="P83" s="638"/>
      <c r="Q83" s="638"/>
      <c r="R83" s="638"/>
      <c r="S83" s="638"/>
      <c r="T83" s="638"/>
      <c r="U83" s="638"/>
      <c r="V83" s="638"/>
      <c r="W83" s="638"/>
      <c r="X83" s="638"/>
      <c r="Y83" s="638"/>
      <c r="Z83" s="638"/>
    </row>
    <row r="84" spans="10:26" x14ac:dyDescent="0.25">
      <c r="J84" s="638"/>
      <c r="K84" s="638"/>
      <c r="L84" s="638"/>
      <c r="M84" s="638"/>
      <c r="N84" s="638"/>
      <c r="O84" s="638"/>
      <c r="P84" s="638"/>
      <c r="Q84" s="638"/>
      <c r="R84" s="638"/>
      <c r="S84" s="638"/>
      <c r="T84" s="638"/>
      <c r="U84" s="638"/>
      <c r="V84" s="638"/>
      <c r="W84" s="638"/>
      <c r="X84" s="638"/>
      <c r="Y84" s="638"/>
      <c r="Z84" s="638"/>
    </row>
  </sheetData>
  <mergeCells count="5">
    <mergeCell ref="B2:E2"/>
    <mergeCell ref="B4:B5"/>
    <mergeCell ref="C4:C5"/>
    <mergeCell ref="D4:D5"/>
    <mergeCell ref="E4:E5"/>
  </mergeCells>
  <hyperlinks>
    <hyperlink ref="C8" location="ЄСВ!D14" display="=ЄСВ!D14"/>
    <hyperlink ref="D8" location="ЄСВ!D14" display="=ЄСВ!D14"/>
    <hyperlink ref="C9" location="ЄСВ!D21" display="=ЄСВ!D21"/>
    <hyperlink ref="D9" location="ЄСВ!E21" display="=ЄСВ!E21"/>
    <hyperlink ref="C38" location="'Збір за воду'!D13" display="'Збір за воду'!D13"/>
    <hyperlink ref="D38" location="'Збір за воду'!E13" display="='Збір за воду'!E13"/>
    <hyperlink ref="C39" location="'Плата за надра'!D10" display="='Плата за надра'!D10"/>
    <hyperlink ref="D39" location="'Плата за надра'!E10" display="='Плата за надра'!E10"/>
    <hyperlink ref="D11" location="Амортизація!F50" display="Амортизація!F50"/>
    <hyperlink ref="D27" location="'Охорона праці'!E5" display="='Охорона праці'!E5"/>
  </hyperlinks>
  <pageMargins left="0.70866141732283472" right="0.70866141732283472" top="0.74803149606299213" bottom="0.74803149606299213" header="0.31496062992125984" footer="0.31496062992125984"/>
  <pageSetup paperSize="9" scale="5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20"/>
  <sheetViews>
    <sheetView view="pageBreakPreview" topLeftCell="A52" zoomScale="60" workbookViewId="0">
      <selection activeCell="G58" sqref="G58"/>
    </sheetView>
  </sheetViews>
  <sheetFormatPr defaultRowHeight="15" x14ac:dyDescent="0.25"/>
  <cols>
    <col min="1" max="1" width="2.42578125" customWidth="1"/>
    <col min="2" max="2" width="59" customWidth="1"/>
    <col min="3" max="3" width="23.42578125" customWidth="1"/>
    <col min="4" max="4" width="25.42578125" customWidth="1"/>
    <col min="5" max="5" width="50.7109375" customWidth="1"/>
    <col min="9" max="9" width="14.140625" customWidth="1"/>
    <col min="10" max="10" width="100.140625" customWidth="1"/>
    <col min="11" max="11" width="20.85546875" customWidth="1"/>
  </cols>
  <sheetData>
    <row r="2" spans="2:18" ht="20.25" x14ac:dyDescent="0.25">
      <c r="B2" s="1037" t="s">
        <v>576</v>
      </c>
      <c r="C2" s="1037"/>
      <c r="D2" s="1037"/>
      <c r="E2" s="1037"/>
      <c r="Q2" t="s">
        <v>16</v>
      </c>
      <c r="R2" t="s">
        <v>16</v>
      </c>
    </row>
    <row r="3" spans="2:18" ht="21.75" thickBot="1" x14ac:dyDescent="0.4">
      <c r="B3" s="151"/>
      <c r="C3" s="152"/>
      <c r="D3" s="152"/>
      <c r="E3" s="153" t="s">
        <v>378</v>
      </c>
      <c r="J3" s="639"/>
    </row>
    <row r="4" spans="2:18" ht="21" x14ac:dyDescent="0.35">
      <c r="B4" s="1038" t="s">
        <v>101</v>
      </c>
      <c r="C4" s="1040" t="s">
        <v>123</v>
      </c>
      <c r="D4" s="1042" t="s">
        <v>124</v>
      </c>
      <c r="E4" s="1038" t="s">
        <v>86</v>
      </c>
      <c r="J4" s="639"/>
    </row>
    <row r="5" spans="2:18" ht="21" x14ac:dyDescent="0.35">
      <c r="B5" s="1039"/>
      <c r="C5" s="1041"/>
      <c r="D5" s="1043"/>
      <c r="E5" s="1039"/>
      <c r="J5" s="639"/>
    </row>
    <row r="6" spans="2:18" ht="21" x14ac:dyDescent="0.35">
      <c r="B6" s="737" t="s">
        <v>431</v>
      </c>
      <c r="C6" s="746">
        <f>C7+C8+C9+C10+C11+C12+C13+C14+C15+C24+C28+C32+C35+C36+C37+C41</f>
        <v>0</v>
      </c>
      <c r="D6" s="728">
        <f>D7+D8+D9+D10+D11+D12+D13+D14+D15+D24+D28+D32+D35+D36+D37+D41</f>
        <v>0</v>
      </c>
      <c r="E6" s="724"/>
      <c r="J6" s="639"/>
    </row>
    <row r="7" spans="2:18" ht="54" x14ac:dyDescent="0.35">
      <c r="B7" s="738" t="s">
        <v>732</v>
      </c>
      <c r="C7" s="747">
        <f>ЄСВ!D15</f>
        <v>0</v>
      </c>
      <c r="D7" s="729">
        <f>ЄСВ!E15</f>
        <v>0</v>
      </c>
      <c r="E7" s="725" t="s">
        <v>383</v>
      </c>
      <c r="J7" s="639"/>
    </row>
    <row r="8" spans="2:18" ht="54" x14ac:dyDescent="0.35">
      <c r="B8" s="738" t="s">
        <v>733</v>
      </c>
      <c r="C8" s="747">
        <f>ЄСВ!D22</f>
        <v>0</v>
      </c>
      <c r="D8" s="729">
        <f>ЄСВ!E22</f>
        <v>0</v>
      </c>
      <c r="E8" s="725" t="s">
        <v>383</v>
      </c>
      <c r="J8" s="639"/>
    </row>
    <row r="9" spans="2:18" ht="36" x14ac:dyDescent="0.35">
      <c r="B9" s="738" t="s">
        <v>734</v>
      </c>
      <c r="C9" s="748"/>
      <c r="D9" s="730"/>
      <c r="E9" s="725" t="s">
        <v>421</v>
      </c>
      <c r="J9" s="639"/>
    </row>
    <row r="10" spans="2:18" ht="36" x14ac:dyDescent="0.35">
      <c r="B10" s="739" t="s">
        <v>735</v>
      </c>
      <c r="C10" s="749"/>
      <c r="D10" s="734"/>
      <c r="E10" s="725" t="s">
        <v>375</v>
      </c>
      <c r="J10" s="639"/>
    </row>
    <row r="11" spans="2:18" ht="36" x14ac:dyDescent="0.35">
      <c r="B11" s="739" t="s">
        <v>736</v>
      </c>
      <c r="C11" s="749"/>
      <c r="D11" s="734"/>
      <c r="E11" s="725" t="s">
        <v>395</v>
      </c>
      <c r="J11" s="639"/>
    </row>
    <row r="12" spans="2:18" ht="36" x14ac:dyDescent="0.35">
      <c r="B12" s="739" t="s">
        <v>737</v>
      </c>
      <c r="C12" s="749"/>
      <c r="D12" s="734"/>
      <c r="E12" s="725" t="s">
        <v>395</v>
      </c>
      <c r="J12" s="639"/>
    </row>
    <row r="13" spans="2:18" ht="36" x14ac:dyDescent="0.35">
      <c r="B13" s="739" t="s">
        <v>738</v>
      </c>
      <c r="C13" s="749"/>
      <c r="D13" s="734"/>
      <c r="E13" s="725"/>
      <c r="J13" s="639"/>
    </row>
    <row r="14" spans="2:18" ht="90" x14ac:dyDescent="0.35">
      <c r="B14" s="739" t="s">
        <v>739</v>
      </c>
      <c r="C14" s="750"/>
      <c r="D14" s="744">
        <f>Амортизація!F51</f>
        <v>0</v>
      </c>
      <c r="E14" s="725" t="s">
        <v>399</v>
      </c>
      <c r="J14" s="639"/>
    </row>
    <row r="15" spans="2:18" ht="72" x14ac:dyDescent="0.35">
      <c r="B15" s="738" t="s">
        <v>740</v>
      </c>
      <c r="C15" s="751">
        <f>C16+C17+C18+C19</f>
        <v>0</v>
      </c>
      <c r="D15" s="731">
        <f>D16+D17+D18+D19</f>
        <v>0</v>
      </c>
      <c r="E15" s="726"/>
      <c r="J15" s="639"/>
    </row>
    <row r="16" spans="2:18" ht="36" x14ac:dyDescent="0.35">
      <c r="B16" s="738" t="s">
        <v>741</v>
      </c>
      <c r="C16" s="752"/>
      <c r="D16" s="734"/>
      <c r="E16" s="725" t="s">
        <v>375</v>
      </c>
      <c r="J16" s="639"/>
    </row>
    <row r="17" spans="2:10" ht="36" x14ac:dyDescent="0.35">
      <c r="B17" s="738" t="s">
        <v>742</v>
      </c>
      <c r="C17" s="752"/>
      <c r="D17" s="734"/>
      <c r="E17" s="725" t="s">
        <v>375</v>
      </c>
      <c r="J17" s="639"/>
    </row>
    <row r="18" spans="2:10" ht="36" x14ac:dyDescent="0.35">
      <c r="B18" s="738" t="s">
        <v>743</v>
      </c>
      <c r="C18" s="752"/>
      <c r="D18" s="734"/>
      <c r="E18" s="725" t="s">
        <v>425</v>
      </c>
      <c r="J18" s="639"/>
    </row>
    <row r="19" spans="2:10" ht="36" x14ac:dyDescent="0.35">
      <c r="B19" s="738" t="s">
        <v>744</v>
      </c>
      <c r="C19" s="753">
        <f>C20+C21+C22+C23</f>
        <v>0</v>
      </c>
      <c r="D19" s="732">
        <f>D20+D21+D22+D23</f>
        <v>0</v>
      </c>
      <c r="E19" s="725"/>
      <c r="J19" s="639"/>
    </row>
    <row r="20" spans="2:10" ht="21" x14ac:dyDescent="0.35">
      <c r="B20" s="738" t="s">
        <v>745</v>
      </c>
      <c r="C20" s="752"/>
      <c r="D20" s="734"/>
      <c r="E20" s="725"/>
      <c r="J20" s="639"/>
    </row>
    <row r="21" spans="2:10" ht="21" x14ac:dyDescent="0.35">
      <c r="B21" s="738" t="s">
        <v>746</v>
      </c>
      <c r="C21" s="752"/>
      <c r="D21" s="734"/>
      <c r="E21" s="725"/>
      <c r="J21" s="639"/>
    </row>
    <row r="22" spans="2:10" ht="36" x14ac:dyDescent="0.35">
      <c r="B22" s="738" t="s">
        <v>747</v>
      </c>
      <c r="C22" s="752"/>
      <c r="D22" s="734"/>
      <c r="E22" s="725" t="s">
        <v>375</v>
      </c>
      <c r="I22" s="625"/>
      <c r="J22" s="639"/>
    </row>
    <row r="23" spans="2:10" ht="36" x14ac:dyDescent="0.35">
      <c r="B23" s="738" t="s">
        <v>748</v>
      </c>
      <c r="C23" s="752"/>
      <c r="D23" s="734"/>
      <c r="E23" s="725" t="s">
        <v>375</v>
      </c>
      <c r="I23" s="625"/>
      <c r="J23" s="639"/>
    </row>
    <row r="24" spans="2:10" ht="36" x14ac:dyDescent="0.35">
      <c r="B24" s="739" t="s">
        <v>749</v>
      </c>
      <c r="C24" s="752"/>
      <c r="D24" s="745"/>
      <c r="E24" s="725" t="s">
        <v>375</v>
      </c>
      <c r="I24" s="625"/>
      <c r="J24" s="639"/>
    </row>
    <row r="25" spans="2:10" ht="21" x14ac:dyDescent="0.35">
      <c r="B25" s="739" t="s">
        <v>750</v>
      </c>
      <c r="C25" s="752"/>
      <c r="D25" s="745"/>
      <c r="E25" s="725"/>
      <c r="I25" s="625"/>
      <c r="J25" s="639"/>
    </row>
    <row r="26" spans="2:10" ht="21" x14ac:dyDescent="0.35">
      <c r="B26" s="739" t="s">
        <v>751</v>
      </c>
      <c r="C26" s="752"/>
      <c r="D26" s="745"/>
      <c r="E26" s="725"/>
      <c r="I26" s="625"/>
      <c r="J26" s="639"/>
    </row>
    <row r="27" spans="2:10" ht="21" x14ac:dyDescent="0.35">
      <c r="B27" s="739" t="s">
        <v>752</v>
      </c>
      <c r="C27" s="752"/>
      <c r="D27" s="745"/>
      <c r="E27" s="725"/>
      <c r="I27" s="625"/>
      <c r="J27" s="639"/>
    </row>
    <row r="28" spans="2:10" ht="54" x14ac:dyDescent="0.35">
      <c r="B28" s="740" t="s">
        <v>753</v>
      </c>
      <c r="C28" s="754">
        <f t="shared" ref="C28:D31" si="0">SUM(C16:C27)</f>
        <v>0</v>
      </c>
      <c r="D28" s="754">
        <f t="shared" si="0"/>
        <v>0</v>
      </c>
      <c r="E28" s="725" t="s">
        <v>467</v>
      </c>
      <c r="I28" s="625"/>
      <c r="J28" s="639"/>
    </row>
    <row r="29" spans="2:10" ht="21" x14ac:dyDescent="0.35">
      <c r="B29" s="740" t="s">
        <v>754</v>
      </c>
      <c r="C29" s="755">
        <f t="shared" si="0"/>
        <v>0</v>
      </c>
      <c r="D29" s="734"/>
      <c r="E29" s="725"/>
      <c r="I29" s="625"/>
      <c r="J29" s="639"/>
    </row>
    <row r="30" spans="2:10" ht="21" x14ac:dyDescent="0.35">
      <c r="B30" s="740" t="s">
        <v>755</v>
      </c>
      <c r="C30" s="755">
        <f t="shared" si="0"/>
        <v>0</v>
      </c>
      <c r="D30" s="734"/>
      <c r="E30" s="725"/>
      <c r="I30" s="625"/>
      <c r="J30" s="639"/>
    </row>
    <row r="31" spans="2:10" ht="21" x14ac:dyDescent="0.35">
      <c r="B31" s="740" t="s">
        <v>756</v>
      </c>
      <c r="C31" s="755">
        <f t="shared" si="0"/>
        <v>0</v>
      </c>
      <c r="D31" s="734"/>
      <c r="E31" s="725"/>
      <c r="I31" s="625"/>
      <c r="J31" s="639"/>
    </row>
    <row r="32" spans="2:10" ht="54" x14ac:dyDescent="0.35">
      <c r="B32" s="739" t="s">
        <v>757</v>
      </c>
      <c r="C32" s="754"/>
      <c r="D32" s="733"/>
      <c r="E32" s="725" t="s">
        <v>468</v>
      </c>
      <c r="I32" s="625"/>
      <c r="J32" s="639"/>
    </row>
    <row r="33" spans="2:10" ht="21" x14ac:dyDescent="0.35">
      <c r="B33" s="739" t="s">
        <v>758</v>
      </c>
      <c r="C33" s="755"/>
      <c r="D33" s="734"/>
      <c r="E33" s="725"/>
      <c r="I33" s="625"/>
      <c r="J33" s="639"/>
    </row>
    <row r="34" spans="2:10" ht="21" x14ac:dyDescent="0.35">
      <c r="B34" s="741" t="s">
        <v>759</v>
      </c>
      <c r="C34" s="755"/>
      <c r="D34" s="734"/>
      <c r="E34" s="725"/>
      <c r="I34" s="625"/>
      <c r="J34" s="639"/>
    </row>
    <row r="35" spans="2:10" ht="54" x14ac:dyDescent="0.35">
      <c r="B35" s="739" t="s">
        <v>761</v>
      </c>
      <c r="C35" s="756"/>
      <c r="D35" s="735"/>
      <c r="E35" s="727" t="s">
        <v>469</v>
      </c>
      <c r="I35" s="625"/>
      <c r="J35" s="639"/>
    </row>
    <row r="36" spans="2:10" ht="21" x14ac:dyDescent="0.35">
      <c r="B36" s="742" t="s">
        <v>760</v>
      </c>
      <c r="C36" s="756"/>
      <c r="D36" s="735"/>
      <c r="E36" s="725"/>
      <c r="I36" s="625"/>
      <c r="J36" s="639"/>
    </row>
    <row r="37" spans="2:10" ht="54" x14ac:dyDescent="0.35">
      <c r="B37" s="740" t="s">
        <v>762</v>
      </c>
      <c r="C37" s="757">
        <f>C38+C39+C40</f>
        <v>0</v>
      </c>
      <c r="D37" s="736">
        <f>D38+D39+D40</f>
        <v>0</v>
      </c>
      <c r="E37" s="725"/>
      <c r="J37" s="639"/>
    </row>
    <row r="38" spans="2:10" ht="21" x14ac:dyDescent="0.35">
      <c r="B38" s="740" t="s">
        <v>763</v>
      </c>
      <c r="C38" s="748"/>
      <c r="D38" s="730"/>
      <c r="E38" s="725"/>
      <c r="J38" s="639"/>
    </row>
    <row r="39" spans="2:10" ht="21" x14ac:dyDescent="0.35">
      <c r="B39" s="740" t="s">
        <v>764</v>
      </c>
      <c r="C39" s="748"/>
      <c r="D39" s="730"/>
      <c r="E39" s="725"/>
      <c r="J39" s="639"/>
    </row>
    <row r="40" spans="2:10" ht="21" x14ac:dyDescent="0.35">
      <c r="B40" s="740" t="s">
        <v>765</v>
      </c>
      <c r="C40" s="748"/>
      <c r="D40" s="730"/>
      <c r="E40" s="725"/>
      <c r="J40" s="639"/>
    </row>
    <row r="41" spans="2:10" ht="21.75" thickBot="1" x14ac:dyDescent="0.4">
      <c r="B41" s="743" t="s">
        <v>766</v>
      </c>
      <c r="C41" s="758"/>
      <c r="D41" s="734"/>
      <c r="E41" s="725"/>
      <c r="J41" s="639"/>
    </row>
    <row r="42" spans="2:10" ht="21" x14ac:dyDescent="0.35">
      <c r="B42" s="640"/>
      <c r="C42" s="158"/>
      <c r="D42" s="157"/>
      <c r="E42" s="159"/>
      <c r="J42" s="639"/>
    </row>
    <row r="43" spans="2:10" ht="21" x14ac:dyDescent="0.35">
      <c r="B43" s="640"/>
      <c r="C43" s="157"/>
      <c r="D43" s="157"/>
      <c r="E43" s="159"/>
      <c r="J43" s="639"/>
    </row>
    <row r="44" spans="2:10" ht="21" x14ac:dyDescent="0.35">
      <c r="B44" s="160"/>
      <c r="C44" s="161"/>
      <c r="D44" s="161"/>
      <c r="E44" s="161"/>
      <c r="J44" s="639"/>
    </row>
    <row r="45" spans="2:10" ht="21" x14ac:dyDescent="0.35">
      <c r="B45" s="151"/>
      <c r="C45" s="162"/>
      <c r="D45" s="151"/>
      <c r="E45" s="151"/>
      <c r="J45" s="639"/>
    </row>
    <row r="46" spans="2:10" ht="21" x14ac:dyDescent="0.35">
      <c r="B46" s="163"/>
      <c r="C46" s="164"/>
      <c r="D46" s="163"/>
      <c r="E46" s="163"/>
      <c r="J46" s="639"/>
    </row>
    <row r="47" spans="2:10" ht="15.75" customHeight="1" x14ac:dyDescent="0.35">
      <c r="B47" s="1036" t="s">
        <v>432</v>
      </c>
      <c r="C47" s="1036"/>
      <c r="D47" s="1036"/>
      <c r="E47" s="1036"/>
      <c r="J47" s="639"/>
    </row>
    <row r="48" spans="2:10" ht="21.75" thickBot="1" x14ac:dyDescent="0.4">
      <c r="B48" s="157"/>
      <c r="C48" s="162"/>
      <c r="D48" s="151"/>
      <c r="E48" s="165" t="s">
        <v>836</v>
      </c>
      <c r="J48" s="639"/>
    </row>
    <row r="49" spans="2:10" ht="21.75" thickBot="1" x14ac:dyDescent="0.4">
      <c r="B49" s="192" t="s">
        <v>101</v>
      </c>
      <c r="C49" s="193" t="s">
        <v>104</v>
      </c>
      <c r="D49" s="193" t="s">
        <v>124</v>
      </c>
      <c r="E49" s="193" t="s">
        <v>419</v>
      </c>
      <c r="J49" s="639"/>
    </row>
    <row r="50" spans="2:10" ht="30" x14ac:dyDescent="0.35">
      <c r="B50" s="166" t="s">
        <v>433</v>
      </c>
      <c r="C50" s="167"/>
      <c r="D50" s="168"/>
      <c r="E50" s="169"/>
      <c r="J50" s="639"/>
    </row>
    <row r="51" spans="2:10" ht="28.5" x14ac:dyDescent="0.35">
      <c r="B51" s="149" t="s">
        <v>434</v>
      </c>
      <c r="C51" s="170" t="s">
        <v>340</v>
      </c>
      <c r="D51" s="505"/>
      <c r="E51" s="172" t="s">
        <v>435</v>
      </c>
      <c r="J51" s="639"/>
    </row>
    <row r="52" spans="2:10" ht="28.5" x14ac:dyDescent="0.35">
      <c r="B52" s="149" t="s">
        <v>436</v>
      </c>
      <c r="C52" s="170" t="s">
        <v>340</v>
      </c>
      <c r="D52" s="505"/>
      <c r="E52" s="172" t="s">
        <v>437</v>
      </c>
      <c r="J52" s="639"/>
    </row>
    <row r="53" spans="2:10" ht="28.5" x14ac:dyDescent="0.35">
      <c r="B53" s="149" t="s">
        <v>436</v>
      </c>
      <c r="C53" s="170" t="s">
        <v>340</v>
      </c>
      <c r="D53" s="505"/>
      <c r="E53" s="172" t="s">
        <v>435</v>
      </c>
      <c r="J53" s="639"/>
    </row>
    <row r="54" spans="2:10" ht="28.5" x14ac:dyDescent="0.35">
      <c r="B54" s="173" t="s">
        <v>438</v>
      </c>
      <c r="C54" s="170" t="s">
        <v>439</v>
      </c>
      <c r="D54" s="506"/>
      <c r="E54" s="172" t="s">
        <v>440</v>
      </c>
      <c r="J54" s="639"/>
    </row>
    <row r="55" spans="2:10" ht="28.5" x14ac:dyDescent="0.35">
      <c r="B55" s="173" t="s">
        <v>441</v>
      </c>
      <c r="C55" s="170" t="s">
        <v>439</v>
      </c>
      <c r="D55" s="506"/>
      <c r="E55" s="172" t="s">
        <v>440</v>
      </c>
      <c r="J55" s="639"/>
    </row>
    <row r="56" spans="2:10" ht="28.5" x14ac:dyDescent="0.35">
      <c r="B56" s="173" t="s">
        <v>442</v>
      </c>
      <c r="C56" s="170" t="s">
        <v>439</v>
      </c>
      <c r="D56" s="506"/>
      <c r="E56" s="172" t="s">
        <v>440</v>
      </c>
      <c r="J56" s="639"/>
    </row>
    <row r="57" spans="2:10" ht="31.5" x14ac:dyDescent="0.35">
      <c r="B57" s="175" t="s">
        <v>443</v>
      </c>
      <c r="C57" s="176" t="s">
        <v>132</v>
      </c>
      <c r="D57" s="174">
        <f>(D51*D54+D52*D55+D53*D56)*12</f>
        <v>0</v>
      </c>
      <c r="E57" s="177"/>
      <c r="J57" s="639"/>
    </row>
    <row r="58" spans="2:10" ht="28.5" x14ac:dyDescent="0.35">
      <c r="B58" s="175" t="s">
        <v>444</v>
      </c>
      <c r="C58" s="176" t="s">
        <v>132</v>
      </c>
      <c r="D58" s="506"/>
      <c r="E58" s="172" t="s">
        <v>445</v>
      </c>
      <c r="J58" s="639"/>
    </row>
    <row r="59" spans="2:10" ht="28.5" x14ac:dyDescent="0.35">
      <c r="B59" s="175" t="s">
        <v>446</v>
      </c>
      <c r="C59" s="176" t="s">
        <v>132</v>
      </c>
      <c r="D59" s="506"/>
      <c r="E59" s="172" t="s">
        <v>445</v>
      </c>
      <c r="J59" s="639"/>
    </row>
    <row r="60" spans="2:10" ht="43.5" thickBot="1" x14ac:dyDescent="0.4">
      <c r="B60" s="178" t="s">
        <v>447</v>
      </c>
      <c r="C60" s="179" t="s">
        <v>132</v>
      </c>
      <c r="D60" s="507"/>
      <c r="E60" s="180" t="s">
        <v>448</v>
      </c>
      <c r="J60" s="639"/>
    </row>
    <row r="61" spans="2:10" ht="21.75" thickBot="1" x14ac:dyDescent="0.4">
      <c r="B61" s="502" t="s">
        <v>569</v>
      </c>
      <c r="C61" s="497" t="s">
        <v>132</v>
      </c>
      <c r="D61" s="498">
        <f>D57+D58+D59+D60</f>
        <v>0</v>
      </c>
      <c r="E61" s="499"/>
      <c r="J61" s="639"/>
    </row>
    <row r="62" spans="2:10" ht="21" x14ac:dyDescent="0.35">
      <c r="B62" s="151"/>
      <c r="C62" s="162"/>
      <c r="D62" s="151"/>
      <c r="E62" s="151"/>
      <c r="J62" s="639"/>
    </row>
    <row r="63" spans="2:10" ht="21" x14ac:dyDescent="0.35">
      <c r="B63" s="1036" t="s">
        <v>449</v>
      </c>
      <c r="C63" s="1036"/>
      <c r="D63" s="1036"/>
      <c r="E63" s="1036"/>
      <c r="J63" s="639"/>
    </row>
    <row r="64" spans="2:10" ht="21.75" thickBot="1" x14ac:dyDescent="0.4">
      <c r="B64" s="151"/>
      <c r="C64" s="151"/>
      <c r="D64" s="151"/>
      <c r="E64" s="165" t="s">
        <v>837</v>
      </c>
      <c r="J64" s="639"/>
    </row>
    <row r="65" spans="2:10" ht="21.75" thickBot="1" x14ac:dyDescent="0.4">
      <c r="B65" s="192" t="s">
        <v>101</v>
      </c>
      <c r="C65" s="193" t="s">
        <v>104</v>
      </c>
      <c r="D65" s="193" t="s">
        <v>124</v>
      </c>
      <c r="E65" s="193" t="s">
        <v>419</v>
      </c>
      <c r="J65" s="639"/>
    </row>
    <row r="66" spans="2:10" ht="21" x14ac:dyDescent="0.35">
      <c r="B66" s="181" t="s">
        <v>450</v>
      </c>
      <c r="C66" s="167" t="s">
        <v>132</v>
      </c>
      <c r="D66" s="182">
        <f>D67*D68</f>
        <v>0</v>
      </c>
      <c r="E66" s="183" t="s">
        <v>451</v>
      </c>
      <c r="J66" s="639"/>
    </row>
    <row r="67" spans="2:10" ht="21" x14ac:dyDescent="0.35">
      <c r="B67" s="150" t="s">
        <v>452</v>
      </c>
      <c r="C67" s="145" t="s">
        <v>453</v>
      </c>
      <c r="D67" s="508"/>
      <c r="E67" s="184"/>
      <c r="J67" s="639"/>
    </row>
    <row r="68" spans="2:10" x14ac:dyDescent="0.25">
      <c r="B68" s="156" t="s">
        <v>454</v>
      </c>
      <c r="C68" s="145" t="s">
        <v>132</v>
      </c>
      <c r="D68" s="486"/>
      <c r="E68" s="185" t="s">
        <v>455</v>
      </c>
    </row>
    <row r="69" spans="2:10" ht="30" x14ac:dyDescent="0.25">
      <c r="B69" s="148" t="s">
        <v>456</v>
      </c>
      <c r="C69" s="145" t="s">
        <v>132</v>
      </c>
      <c r="D69" s="486"/>
      <c r="E69" s="185" t="s">
        <v>455</v>
      </c>
    </row>
    <row r="70" spans="2:10" ht="31.5" x14ac:dyDescent="0.25">
      <c r="B70" s="186" t="s">
        <v>457</v>
      </c>
      <c r="C70" s="187" t="s">
        <v>132</v>
      </c>
      <c r="D70" s="155">
        <f>D69*12</f>
        <v>0</v>
      </c>
      <c r="E70" s="185" t="s">
        <v>458</v>
      </c>
    </row>
    <row r="71" spans="2:10" ht="15.75" x14ac:dyDescent="0.25">
      <c r="B71" s="186" t="s">
        <v>459</v>
      </c>
      <c r="C71" s="187" t="s">
        <v>132</v>
      </c>
      <c r="D71" s="155">
        <f>D72*D73</f>
        <v>0</v>
      </c>
      <c r="E71" s="185" t="s">
        <v>460</v>
      </c>
    </row>
    <row r="72" spans="2:10" ht="30" x14ac:dyDescent="0.25">
      <c r="B72" s="147" t="s">
        <v>461</v>
      </c>
      <c r="C72" s="145" t="s">
        <v>132</v>
      </c>
      <c r="D72" s="486"/>
      <c r="E72" s="185" t="s">
        <v>462</v>
      </c>
    </row>
    <row r="73" spans="2:10" x14ac:dyDescent="0.25">
      <c r="B73" s="156" t="s">
        <v>463</v>
      </c>
      <c r="C73" s="145" t="s">
        <v>11</v>
      </c>
      <c r="D73" s="509"/>
      <c r="E73" s="185" t="s">
        <v>464</v>
      </c>
    </row>
    <row r="74" spans="2:10" ht="16.5" thickBot="1" x14ac:dyDescent="0.3">
      <c r="B74" s="188" t="s">
        <v>465</v>
      </c>
      <c r="C74" s="189" t="s">
        <v>132</v>
      </c>
      <c r="D74" s="510"/>
      <c r="E74" s="190" t="s">
        <v>200</v>
      </c>
    </row>
    <row r="75" spans="2:10" ht="41.25" customHeight="1" thickBot="1" x14ac:dyDescent="0.3">
      <c r="B75" s="503" t="s">
        <v>570</v>
      </c>
      <c r="C75" s="500" t="s">
        <v>132</v>
      </c>
      <c r="D75" s="504">
        <f>D66+D70+D71+D74</f>
        <v>0</v>
      </c>
      <c r="E75" s="501"/>
    </row>
    <row r="76" spans="2:10" x14ac:dyDescent="0.25">
      <c r="B76" s="191"/>
      <c r="C76" s="191"/>
      <c r="D76" s="191"/>
      <c r="E76" s="191"/>
    </row>
    <row r="77" spans="2:10" x14ac:dyDescent="0.25">
      <c r="B77" s="191"/>
      <c r="C77" s="191"/>
      <c r="D77" s="191"/>
      <c r="E77" s="191"/>
    </row>
    <row r="78" spans="2:10" x14ac:dyDescent="0.25">
      <c r="B78" s="191"/>
      <c r="C78" s="191"/>
      <c r="D78" s="191"/>
      <c r="E78" s="191"/>
    </row>
    <row r="79" spans="2:10" x14ac:dyDescent="0.25">
      <c r="B79" s="191"/>
      <c r="C79" s="191"/>
      <c r="D79" s="191"/>
      <c r="E79" s="191"/>
    </row>
    <row r="80" spans="2:10" x14ac:dyDescent="0.25">
      <c r="B80" s="191"/>
      <c r="C80" s="191"/>
      <c r="D80" s="191"/>
      <c r="E80" s="191"/>
    </row>
    <row r="81" spans="2:5" x14ac:dyDescent="0.25">
      <c r="B81" s="191"/>
      <c r="C81" s="191"/>
      <c r="D81" s="191"/>
      <c r="E81" s="191"/>
    </row>
    <row r="82" spans="2:5" x14ac:dyDescent="0.25">
      <c r="B82" s="191"/>
      <c r="C82" s="191"/>
      <c r="D82" s="191"/>
      <c r="E82" s="191"/>
    </row>
    <row r="83" spans="2:5" x14ac:dyDescent="0.25">
      <c r="B83" s="191"/>
      <c r="C83" s="191"/>
      <c r="D83" s="191"/>
      <c r="E83" s="191"/>
    </row>
    <row r="84" spans="2:5" x14ac:dyDescent="0.25">
      <c r="B84" s="191"/>
      <c r="C84" s="191"/>
      <c r="D84" s="191"/>
      <c r="E84" s="191"/>
    </row>
    <row r="85" spans="2:5" x14ac:dyDescent="0.25">
      <c r="B85" s="191"/>
      <c r="C85" s="191"/>
      <c r="D85" s="191"/>
      <c r="E85" s="191"/>
    </row>
    <row r="86" spans="2:5" x14ac:dyDescent="0.25">
      <c r="B86" s="191"/>
      <c r="C86" s="191"/>
      <c r="D86" s="191"/>
      <c r="E86" s="191"/>
    </row>
    <row r="87" spans="2:5" x14ac:dyDescent="0.25">
      <c r="B87" s="191"/>
      <c r="C87" s="191"/>
      <c r="D87" s="191"/>
      <c r="E87" s="191"/>
    </row>
    <row r="88" spans="2:5" x14ac:dyDescent="0.25">
      <c r="B88" s="191"/>
      <c r="C88" s="191"/>
      <c r="D88" s="191"/>
      <c r="E88" s="191"/>
    </row>
    <row r="89" spans="2:5" x14ac:dyDescent="0.25">
      <c r="B89" s="191"/>
      <c r="C89" s="191"/>
      <c r="D89" s="191"/>
      <c r="E89" s="191"/>
    </row>
    <row r="90" spans="2:5" x14ac:dyDescent="0.25">
      <c r="B90" s="191"/>
      <c r="C90" s="191"/>
      <c r="D90" s="191"/>
      <c r="E90" s="191"/>
    </row>
    <row r="91" spans="2:5" x14ac:dyDescent="0.25">
      <c r="B91" s="191"/>
      <c r="C91" s="191"/>
      <c r="D91" s="191"/>
      <c r="E91" s="191"/>
    </row>
    <row r="92" spans="2:5" x14ac:dyDescent="0.25">
      <c r="B92" s="191"/>
      <c r="C92" s="191"/>
      <c r="D92" s="191"/>
      <c r="E92" s="191"/>
    </row>
    <row r="93" spans="2:5" x14ac:dyDescent="0.25">
      <c r="B93" s="191"/>
      <c r="C93" s="191"/>
      <c r="D93" s="191"/>
      <c r="E93" s="191"/>
    </row>
    <row r="94" spans="2:5" x14ac:dyDescent="0.25">
      <c r="B94" s="191"/>
      <c r="C94" s="191"/>
      <c r="D94" s="191"/>
      <c r="E94" s="191"/>
    </row>
    <row r="95" spans="2:5" x14ac:dyDescent="0.25">
      <c r="B95" s="191"/>
      <c r="C95" s="191"/>
      <c r="D95" s="191"/>
      <c r="E95" s="191"/>
    </row>
    <row r="96" spans="2:5" x14ac:dyDescent="0.25">
      <c r="B96" s="191"/>
      <c r="C96" s="191"/>
      <c r="D96" s="191"/>
      <c r="E96" s="191"/>
    </row>
    <row r="97" spans="2:5" x14ac:dyDescent="0.25">
      <c r="B97" s="191"/>
      <c r="C97" s="191"/>
      <c r="D97" s="191"/>
      <c r="E97" s="191"/>
    </row>
    <row r="98" spans="2:5" x14ac:dyDescent="0.25">
      <c r="B98" s="191"/>
      <c r="C98" s="191"/>
      <c r="D98" s="191"/>
      <c r="E98" s="191"/>
    </row>
    <row r="99" spans="2:5" x14ac:dyDescent="0.25">
      <c r="B99" s="191"/>
      <c r="C99" s="191"/>
      <c r="D99" s="191"/>
      <c r="E99" s="191"/>
    </row>
    <row r="100" spans="2:5" x14ac:dyDescent="0.25">
      <c r="B100" s="191"/>
      <c r="C100" s="191"/>
      <c r="D100" s="191"/>
      <c r="E100" s="191"/>
    </row>
    <row r="101" spans="2:5" x14ac:dyDescent="0.25">
      <c r="B101" s="191"/>
      <c r="C101" s="191"/>
      <c r="D101" s="191"/>
      <c r="E101" s="191"/>
    </row>
    <row r="102" spans="2:5" x14ac:dyDescent="0.25">
      <c r="B102" s="191"/>
      <c r="C102" s="191"/>
      <c r="D102" s="191"/>
      <c r="E102" s="191"/>
    </row>
    <row r="103" spans="2:5" x14ac:dyDescent="0.25">
      <c r="B103" s="191"/>
      <c r="C103" s="191"/>
      <c r="D103" s="191"/>
      <c r="E103" s="191"/>
    </row>
    <row r="104" spans="2:5" x14ac:dyDescent="0.25">
      <c r="B104" s="191"/>
      <c r="C104" s="191"/>
      <c r="D104" s="191"/>
      <c r="E104" s="191"/>
    </row>
    <row r="105" spans="2:5" x14ac:dyDescent="0.25">
      <c r="B105" s="191"/>
      <c r="C105" s="191"/>
      <c r="D105" s="191"/>
      <c r="E105" s="191"/>
    </row>
    <row r="106" spans="2:5" x14ac:dyDescent="0.25">
      <c r="B106" s="191"/>
      <c r="C106" s="191"/>
      <c r="D106" s="191"/>
      <c r="E106" s="191"/>
    </row>
    <row r="107" spans="2:5" x14ac:dyDescent="0.25">
      <c r="B107" s="191"/>
      <c r="C107" s="191"/>
      <c r="D107" s="191"/>
      <c r="E107" s="191"/>
    </row>
    <row r="108" spans="2:5" x14ac:dyDescent="0.25">
      <c r="B108" s="191"/>
      <c r="C108" s="191"/>
      <c r="D108" s="191"/>
      <c r="E108" s="191"/>
    </row>
    <row r="109" spans="2:5" x14ac:dyDescent="0.25">
      <c r="B109" s="191"/>
      <c r="C109" s="191"/>
      <c r="D109" s="191"/>
      <c r="E109" s="191"/>
    </row>
    <row r="110" spans="2:5" x14ac:dyDescent="0.25">
      <c r="B110" s="191"/>
      <c r="C110" s="191"/>
      <c r="D110" s="191"/>
      <c r="E110" s="191"/>
    </row>
    <row r="111" spans="2:5" x14ac:dyDescent="0.25">
      <c r="B111" s="191"/>
      <c r="C111" s="191"/>
      <c r="D111" s="191"/>
      <c r="E111" s="191"/>
    </row>
    <row r="112" spans="2:5" x14ac:dyDescent="0.25">
      <c r="B112" s="191"/>
      <c r="C112" s="191"/>
      <c r="D112" s="191"/>
      <c r="E112" s="191"/>
    </row>
    <row r="113" spans="2:5" x14ac:dyDescent="0.25">
      <c r="B113" s="191"/>
      <c r="C113" s="191"/>
      <c r="D113" s="191"/>
      <c r="E113" s="191"/>
    </row>
    <row r="114" spans="2:5" x14ac:dyDescent="0.25">
      <c r="B114" s="191"/>
      <c r="C114" s="191"/>
      <c r="D114" s="191"/>
      <c r="E114" s="191"/>
    </row>
    <row r="115" spans="2:5" x14ac:dyDescent="0.25">
      <c r="B115" s="191"/>
      <c r="C115" s="191"/>
      <c r="D115" s="191"/>
      <c r="E115" s="191"/>
    </row>
    <row r="116" spans="2:5" x14ac:dyDescent="0.25">
      <c r="B116" s="191"/>
      <c r="C116" s="191"/>
      <c r="D116" s="191"/>
      <c r="E116" s="191"/>
    </row>
    <row r="117" spans="2:5" x14ac:dyDescent="0.25">
      <c r="B117" s="191"/>
      <c r="C117" s="191"/>
      <c r="D117" s="191"/>
      <c r="E117" s="191"/>
    </row>
    <row r="118" spans="2:5" x14ac:dyDescent="0.25">
      <c r="B118" s="191"/>
      <c r="C118" s="191"/>
      <c r="D118" s="191"/>
      <c r="E118" s="191"/>
    </row>
    <row r="119" spans="2:5" x14ac:dyDescent="0.25">
      <c r="B119" s="191"/>
      <c r="C119" s="191"/>
      <c r="D119" s="191"/>
      <c r="E119" s="191"/>
    </row>
    <row r="120" spans="2:5" x14ac:dyDescent="0.25">
      <c r="B120" s="191"/>
      <c r="C120" s="191"/>
      <c r="D120" s="191"/>
      <c r="E120" s="191"/>
    </row>
  </sheetData>
  <mergeCells count="7">
    <mergeCell ref="B63:E63"/>
    <mergeCell ref="B47:E47"/>
    <mergeCell ref="B2:E2"/>
    <mergeCell ref="B4:B5"/>
    <mergeCell ref="C4:C5"/>
    <mergeCell ref="D4:D5"/>
    <mergeCell ref="E4:E5"/>
  </mergeCells>
  <hyperlinks>
    <hyperlink ref="C7" location="ЄСВ!D15" display="=ЄСВ!D15"/>
    <hyperlink ref="D7" location="ЄСВ!D15" display="=ЄСВ!D15"/>
    <hyperlink ref="C8" location="ЄСВ!D22" display="=ЄСВ!D22"/>
    <hyperlink ref="D8" location="ЄСВ!D22" display="=ЄСВ!D22"/>
    <hyperlink ref="D14" location="Амортизація!F50" display="=Амортизація!F50"/>
  </hyperlinks>
  <printOptions horizontalCentered="1" verticalCentered="1"/>
  <pageMargins left="0.70866141732283472" right="0.70866141732283472" top="0.74803149606299213" bottom="0.74803149606299213" header="0.31496062992125984" footer="0.31496062992125984"/>
  <pageSetup paperSize="9" scale="63" orientation="landscape" r:id="rId1"/>
  <rowBreaks count="1" manualBreakCount="1">
    <brk id="41" max="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7"/>
  <sheetViews>
    <sheetView tabSelected="1" view="pageBreakPreview" zoomScale="60" workbookViewId="0">
      <selection activeCell="E29" sqref="E29"/>
    </sheetView>
  </sheetViews>
  <sheetFormatPr defaultRowHeight="15" x14ac:dyDescent="0.25"/>
  <cols>
    <col min="1" max="1" width="2.85546875" customWidth="1"/>
    <col min="2" max="2" width="69.85546875" customWidth="1"/>
    <col min="3" max="3" width="19.140625" customWidth="1"/>
    <col min="4" max="4" width="21.42578125" customWidth="1"/>
    <col min="5" max="5" width="66" customWidth="1"/>
    <col min="9" max="9" width="99.140625" customWidth="1"/>
  </cols>
  <sheetData>
    <row r="1" spans="2:9" ht="20.25" customHeight="1" x14ac:dyDescent="0.35">
      <c r="B1" s="1027" t="s">
        <v>577</v>
      </c>
      <c r="C1" s="1027"/>
      <c r="D1" s="1027"/>
      <c r="E1" s="1027"/>
      <c r="I1" s="641"/>
    </row>
    <row r="2" spans="2:9" ht="24" thickBot="1" x14ac:dyDescent="0.4">
      <c r="B2" s="511"/>
      <c r="C2" s="512"/>
      <c r="D2" s="512"/>
      <c r="E2" s="513" t="s">
        <v>430</v>
      </c>
      <c r="I2" s="641"/>
    </row>
    <row r="3" spans="2:9" ht="23.25" x14ac:dyDescent="0.35">
      <c r="B3" s="1034" t="s">
        <v>101</v>
      </c>
      <c r="C3" s="1046" t="s">
        <v>123</v>
      </c>
      <c r="D3" s="1048" t="s">
        <v>124</v>
      </c>
      <c r="E3" s="1050" t="s">
        <v>86</v>
      </c>
      <c r="I3" s="641"/>
    </row>
    <row r="4" spans="2:9" ht="23.25" x14ac:dyDescent="0.35">
      <c r="B4" s="1045"/>
      <c r="C4" s="1047"/>
      <c r="D4" s="1049"/>
      <c r="E4" s="1051"/>
      <c r="I4" s="641"/>
    </row>
    <row r="5" spans="2:9" ht="23.25" x14ac:dyDescent="0.35">
      <c r="B5" s="737" t="s">
        <v>471</v>
      </c>
      <c r="C5" s="761">
        <f>C6+C7+C8+C9+C10+C11+C17+C18+C21+C22+C23</f>
        <v>0</v>
      </c>
      <c r="D5" s="746">
        <f>D6+D7+D8+D9+D10+D11+D17+D18+D21+D22+D23</f>
        <v>0</v>
      </c>
      <c r="E5" s="769"/>
      <c r="I5" s="641"/>
    </row>
    <row r="6" spans="2:9" ht="63" customHeight="1" x14ac:dyDescent="0.35">
      <c r="B6" s="738" t="s">
        <v>767</v>
      </c>
      <c r="C6" s="762">
        <f>ЄСВ!D16</f>
        <v>0</v>
      </c>
      <c r="D6" s="770">
        <f>ЄСВ!E16</f>
        <v>0</v>
      </c>
      <c r="E6" s="771" t="s">
        <v>383</v>
      </c>
      <c r="I6" s="641"/>
    </row>
    <row r="7" spans="2:9" ht="36" x14ac:dyDescent="0.35">
      <c r="B7" s="738" t="s">
        <v>768</v>
      </c>
      <c r="C7" s="762">
        <f>ЄСВ!D23</f>
        <v>0</v>
      </c>
      <c r="D7" s="770">
        <f>ЄСВ!E23</f>
        <v>0</v>
      </c>
      <c r="E7" s="771" t="s">
        <v>383</v>
      </c>
      <c r="I7" s="641"/>
    </row>
    <row r="8" spans="2:9" ht="42" customHeight="1" x14ac:dyDescent="0.35">
      <c r="B8" s="738" t="s">
        <v>769</v>
      </c>
      <c r="C8" s="763"/>
      <c r="D8" s="772"/>
      <c r="E8" s="771" t="s">
        <v>421</v>
      </c>
      <c r="I8" s="641"/>
    </row>
    <row r="9" spans="2:9" ht="32.25" customHeight="1" x14ac:dyDescent="0.35">
      <c r="B9" s="738" t="s">
        <v>770</v>
      </c>
      <c r="C9" s="763"/>
      <c r="D9" s="772"/>
      <c r="E9" s="771"/>
      <c r="I9" s="641"/>
    </row>
    <row r="10" spans="2:9" ht="73.5" customHeight="1" x14ac:dyDescent="0.35">
      <c r="B10" s="738" t="s">
        <v>771</v>
      </c>
      <c r="C10" s="763"/>
      <c r="D10" s="773">
        <f>Амортизація!F52</f>
        <v>0</v>
      </c>
      <c r="E10" s="771"/>
      <c r="I10" s="641"/>
    </row>
    <row r="11" spans="2:9" ht="72" x14ac:dyDescent="0.35">
      <c r="B11" s="738" t="s">
        <v>772</v>
      </c>
      <c r="C11" s="764">
        <f>SUM(C12:C16)</f>
        <v>0</v>
      </c>
      <c r="D11" s="754">
        <f>SUM(D12:D16)</f>
        <v>0</v>
      </c>
      <c r="E11" s="774"/>
      <c r="I11" s="641"/>
    </row>
    <row r="12" spans="2:9" ht="23.25" x14ac:dyDescent="0.35">
      <c r="B12" s="738" t="s">
        <v>422</v>
      </c>
      <c r="C12" s="763"/>
      <c r="D12" s="772"/>
      <c r="E12" s="771" t="s">
        <v>375</v>
      </c>
      <c r="I12" s="641"/>
    </row>
    <row r="13" spans="2:9" ht="23.25" x14ac:dyDescent="0.35">
      <c r="B13" s="738" t="s">
        <v>423</v>
      </c>
      <c r="C13" s="763"/>
      <c r="D13" s="772"/>
      <c r="E13" s="771" t="s">
        <v>375</v>
      </c>
      <c r="I13" s="641"/>
    </row>
    <row r="14" spans="2:9" ht="18" x14ac:dyDescent="0.25">
      <c r="B14" s="738" t="s">
        <v>424</v>
      </c>
      <c r="C14" s="763"/>
      <c r="D14" s="772"/>
      <c r="E14" s="771" t="s">
        <v>425</v>
      </c>
    </row>
    <row r="15" spans="2:9" ht="18" x14ac:dyDescent="0.25">
      <c r="B15" s="738" t="s">
        <v>426</v>
      </c>
      <c r="C15" s="763"/>
      <c r="D15" s="772"/>
      <c r="E15" s="771" t="s">
        <v>375</v>
      </c>
    </row>
    <row r="16" spans="2:9" ht="18" x14ac:dyDescent="0.25">
      <c r="B16" s="738" t="s">
        <v>427</v>
      </c>
      <c r="C16" s="763"/>
      <c r="D16" s="772"/>
      <c r="E16" s="771" t="s">
        <v>375</v>
      </c>
    </row>
    <row r="17" spans="2:5" ht="54" x14ac:dyDescent="0.25">
      <c r="B17" s="738" t="s">
        <v>773</v>
      </c>
      <c r="C17" s="763"/>
      <c r="D17" s="772"/>
      <c r="E17" s="771"/>
    </row>
    <row r="18" spans="2:5" ht="54" x14ac:dyDescent="0.25">
      <c r="B18" s="738" t="s">
        <v>774</v>
      </c>
      <c r="C18" s="763"/>
      <c r="D18" s="772"/>
      <c r="E18" s="771"/>
    </row>
    <row r="19" spans="2:5" ht="54" x14ac:dyDescent="0.25">
      <c r="B19" s="738" t="s">
        <v>472</v>
      </c>
      <c r="C19" s="765"/>
      <c r="D19" s="754"/>
      <c r="E19" s="771" t="s">
        <v>495</v>
      </c>
    </row>
    <row r="20" spans="2:5" ht="36" x14ac:dyDescent="0.25">
      <c r="B20" s="738" t="s">
        <v>473</v>
      </c>
      <c r="C20" s="763"/>
      <c r="D20" s="772"/>
      <c r="E20" s="771" t="s">
        <v>474</v>
      </c>
    </row>
    <row r="21" spans="2:5" ht="54" x14ac:dyDescent="0.25">
      <c r="B21" s="738" t="s">
        <v>775</v>
      </c>
      <c r="C21" s="766"/>
      <c r="D21" s="755"/>
      <c r="E21" s="775" t="s">
        <v>475</v>
      </c>
    </row>
    <row r="22" spans="2:5" ht="90.75" thickBot="1" x14ac:dyDescent="0.3">
      <c r="B22" s="738" t="s">
        <v>776</v>
      </c>
      <c r="C22" s="767"/>
      <c r="D22" s="758"/>
      <c r="E22" s="771" t="s">
        <v>476</v>
      </c>
    </row>
    <row r="23" spans="2:5" ht="19.5" thickBot="1" x14ac:dyDescent="0.3">
      <c r="B23" s="760" t="s">
        <v>777</v>
      </c>
      <c r="C23" s="768"/>
      <c r="D23" s="776"/>
      <c r="E23" s="777"/>
    </row>
    <row r="24" spans="2:5" ht="15.75" x14ac:dyDescent="0.25">
      <c r="B24" s="196"/>
      <c r="C24" s="197"/>
      <c r="D24" s="198"/>
      <c r="E24" s="199"/>
    </row>
    <row r="25" spans="2:5" x14ac:dyDescent="0.25">
      <c r="B25" s="1052" t="s">
        <v>477</v>
      </c>
      <c r="C25" s="1052"/>
      <c r="D25" s="1052"/>
      <c r="E25" s="1052"/>
    </row>
    <row r="26" spans="2:5" x14ac:dyDescent="0.25">
      <c r="B26" s="1044" t="s">
        <v>478</v>
      </c>
      <c r="C26" s="1044"/>
      <c r="D26" s="1044"/>
      <c r="E26" s="1044"/>
    </row>
    <row r="27" spans="2:5" x14ac:dyDescent="0.25">
      <c r="B27" s="200"/>
      <c r="C27" s="201"/>
      <c r="D27" s="200"/>
      <c r="E27" s="202"/>
    </row>
    <row r="28" spans="2:5" ht="39" customHeight="1" x14ac:dyDescent="0.25">
      <c r="B28" s="1036" t="s">
        <v>578</v>
      </c>
      <c r="C28" s="1036"/>
      <c r="D28" s="1036"/>
      <c r="E28" s="1036"/>
    </row>
    <row r="29" spans="2:5" ht="15.75" thickBot="1" x14ac:dyDescent="0.3">
      <c r="B29" s="157"/>
      <c r="C29" s="151"/>
      <c r="D29" s="151"/>
      <c r="E29" s="165" t="s">
        <v>835</v>
      </c>
    </row>
    <row r="30" spans="2:5" ht="15.75" x14ac:dyDescent="0.25">
      <c r="B30" s="606" t="s">
        <v>101</v>
      </c>
      <c r="C30" s="607" t="s">
        <v>104</v>
      </c>
      <c r="D30" s="607" t="s">
        <v>124</v>
      </c>
      <c r="E30" s="607" t="s">
        <v>86</v>
      </c>
    </row>
    <row r="31" spans="2:5" ht="30" x14ac:dyDescent="0.25">
      <c r="B31" s="721" t="s">
        <v>479</v>
      </c>
      <c r="C31" s="778" t="s">
        <v>154</v>
      </c>
      <c r="D31" s="779"/>
      <c r="E31" s="780" t="s">
        <v>480</v>
      </c>
    </row>
    <row r="32" spans="2:5" ht="42.75" x14ac:dyDescent="0.25">
      <c r="B32" s="721" t="s">
        <v>481</v>
      </c>
      <c r="C32" s="778" t="s">
        <v>4</v>
      </c>
      <c r="D32" s="722"/>
      <c r="E32" s="759" t="s">
        <v>482</v>
      </c>
    </row>
    <row r="33" spans="2:5" x14ac:dyDescent="0.25">
      <c r="B33" s="781" t="s">
        <v>483</v>
      </c>
      <c r="C33" s="778" t="s">
        <v>132</v>
      </c>
      <c r="D33" s="779">
        <f>D31*D32</f>
        <v>0</v>
      </c>
      <c r="E33" s="782" t="s">
        <v>484</v>
      </c>
    </row>
    <row r="34" spans="2:5" x14ac:dyDescent="0.25">
      <c r="B34" s="781" t="s">
        <v>485</v>
      </c>
      <c r="C34" s="778" t="s">
        <v>11</v>
      </c>
      <c r="D34" s="783"/>
      <c r="E34" s="782" t="s">
        <v>486</v>
      </c>
    </row>
    <row r="35" spans="2:5" ht="30" x14ac:dyDescent="0.25">
      <c r="B35" s="781" t="s">
        <v>487</v>
      </c>
      <c r="C35" s="778" t="s">
        <v>132</v>
      </c>
      <c r="D35" s="779">
        <f>D33*D34</f>
        <v>0</v>
      </c>
      <c r="E35" s="782" t="s">
        <v>488</v>
      </c>
    </row>
    <row r="36" spans="2:5" x14ac:dyDescent="0.25">
      <c r="B36" s="721" t="s">
        <v>489</v>
      </c>
      <c r="C36" s="778" t="s">
        <v>11</v>
      </c>
      <c r="D36" s="783"/>
      <c r="E36" s="782" t="s">
        <v>490</v>
      </c>
    </row>
    <row r="37" spans="2:5" ht="28.5" x14ac:dyDescent="0.25">
      <c r="B37" s="781" t="s">
        <v>491</v>
      </c>
      <c r="C37" s="778" t="s">
        <v>132</v>
      </c>
      <c r="D37" s="779" t="s">
        <v>494</v>
      </c>
      <c r="E37" s="759" t="s">
        <v>492</v>
      </c>
    </row>
  </sheetData>
  <mergeCells count="8">
    <mergeCell ref="B26:E26"/>
    <mergeCell ref="B1:E1"/>
    <mergeCell ref="B28:E28"/>
    <mergeCell ref="B3:B4"/>
    <mergeCell ref="C3:C4"/>
    <mergeCell ref="D3:D4"/>
    <mergeCell ref="E3:E4"/>
    <mergeCell ref="B25:E25"/>
  </mergeCells>
  <hyperlinks>
    <hyperlink ref="D10" location="Амортизація!F52" display="=Амортизація!F52"/>
  </hyperlinks>
  <pageMargins left="0.7" right="0.7" top="0.75" bottom="0.75" header="0.3" footer="0.3"/>
  <pageSetup paperSize="9" scale="69" orientation="landscape" r:id="rId1"/>
  <rowBreaks count="1" manualBreakCount="1">
    <brk id="2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9"/>
  <sheetViews>
    <sheetView workbookViewId="0">
      <selection activeCell="H7" sqref="H7"/>
    </sheetView>
  </sheetViews>
  <sheetFormatPr defaultRowHeight="15" x14ac:dyDescent="0.25"/>
  <cols>
    <col min="1" max="1" width="3.28515625" customWidth="1"/>
    <col min="2" max="2" width="5.28515625" customWidth="1"/>
    <col min="3" max="3" width="36.85546875" customWidth="1"/>
    <col min="4" max="4" width="16.5703125" customWidth="1"/>
    <col min="5" max="5" width="17" customWidth="1"/>
    <col min="6" max="6" width="54.5703125" customWidth="1"/>
  </cols>
  <sheetData>
    <row r="2" spans="2:6" ht="20.25" x14ac:dyDescent="0.3">
      <c r="B2" s="140"/>
      <c r="C2" s="1016" t="s">
        <v>496</v>
      </c>
      <c r="D2" s="1016"/>
      <c r="E2" s="1016"/>
      <c r="F2" s="1016"/>
    </row>
    <row r="3" spans="2:6" ht="16.5" thickBot="1" x14ac:dyDescent="0.3">
      <c r="B3" s="140"/>
      <c r="C3" s="140"/>
      <c r="D3" s="141"/>
      <c r="E3" s="141"/>
      <c r="F3" s="142" t="s">
        <v>466</v>
      </c>
    </row>
    <row r="4" spans="2:6" x14ac:dyDescent="0.25">
      <c r="B4" s="1055" t="s">
        <v>0</v>
      </c>
      <c r="C4" s="1057" t="s">
        <v>101</v>
      </c>
      <c r="D4" s="1059" t="s">
        <v>123</v>
      </c>
      <c r="E4" s="1061" t="s">
        <v>124</v>
      </c>
      <c r="F4" s="1063" t="s">
        <v>86</v>
      </c>
    </row>
    <row r="5" spans="2:6" ht="15.75" thickBot="1" x14ac:dyDescent="0.3">
      <c r="B5" s="1056"/>
      <c r="C5" s="1058"/>
      <c r="D5" s="1060"/>
      <c r="E5" s="1062"/>
      <c r="F5" s="1064"/>
    </row>
    <row r="6" spans="2:6" ht="31.5" x14ac:dyDescent="0.25">
      <c r="B6" s="154"/>
      <c r="C6" s="204" t="s">
        <v>497</v>
      </c>
      <c r="D6" s="205">
        <f>D7+D8</f>
        <v>0</v>
      </c>
      <c r="E6" s="205">
        <f>E7+E8</f>
        <v>0</v>
      </c>
      <c r="F6" s="206"/>
    </row>
    <row r="7" spans="2:6" ht="30" x14ac:dyDescent="0.25">
      <c r="B7" s="207">
        <v>1</v>
      </c>
      <c r="C7" s="194" t="s">
        <v>498</v>
      </c>
      <c r="D7" s="208"/>
      <c r="E7" s="208">
        <f>F29</f>
        <v>0</v>
      </c>
      <c r="F7" s="146" t="s">
        <v>511</v>
      </c>
    </row>
    <row r="8" spans="2:6" ht="15.75" thickBot="1" x14ac:dyDescent="0.3">
      <c r="B8" s="209">
        <v>2</v>
      </c>
      <c r="C8" s="195" t="s">
        <v>499</v>
      </c>
      <c r="D8" s="210"/>
      <c r="E8" s="210"/>
      <c r="F8" s="190" t="s">
        <v>200</v>
      </c>
    </row>
    <row r="9" spans="2:6" ht="15.75" x14ac:dyDescent="0.25">
      <c r="B9" s="159"/>
      <c r="C9" s="196"/>
      <c r="D9" s="197"/>
      <c r="E9" s="198"/>
      <c r="F9" s="199"/>
    </row>
    <row r="10" spans="2:6" ht="15.75" x14ac:dyDescent="0.25">
      <c r="B10" s="159"/>
      <c r="C10" s="196"/>
      <c r="D10" s="197"/>
      <c r="E10" s="198"/>
      <c r="F10" s="199"/>
    </row>
    <row r="11" spans="2:6" ht="20.25" x14ac:dyDescent="0.25">
      <c r="B11" s="159"/>
      <c r="C11" s="1037" t="s">
        <v>500</v>
      </c>
      <c r="D11" s="1037"/>
      <c r="E11" s="1037"/>
      <c r="F11" s="1037"/>
    </row>
    <row r="12" spans="2:6" ht="15.75" thickBot="1" x14ac:dyDescent="0.3">
      <c r="B12" s="200"/>
      <c r="C12" s="151"/>
      <c r="D12" s="200"/>
      <c r="E12" s="200"/>
      <c r="F12" s="153" t="s">
        <v>470</v>
      </c>
    </row>
    <row r="13" spans="2:6" ht="47.25" customHeight="1" x14ac:dyDescent="0.25">
      <c r="B13" s="200"/>
      <c r="C13" s="1053" t="s">
        <v>501</v>
      </c>
      <c r="D13" s="211" t="s">
        <v>502</v>
      </c>
      <c r="E13" s="224" t="s">
        <v>503</v>
      </c>
      <c r="F13" s="212" t="s">
        <v>504</v>
      </c>
    </row>
    <row r="14" spans="2:6" ht="15.75" customHeight="1" thickBot="1" x14ac:dyDescent="0.3">
      <c r="B14" s="200"/>
      <c r="C14" s="1054"/>
      <c r="D14" s="213">
        <v>120000</v>
      </c>
      <c r="E14" s="214">
        <v>0.12</v>
      </c>
      <c r="F14" s="215">
        <v>12</v>
      </c>
    </row>
    <row r="15" spans="2:6" ht="79.5" thickBot="1" x14ac:dyDescent="0.3">
      <c r="B15" s="200"/>
      <c r="C15" s="216" t="s">
        <v>505</v>
      </c>
      <c r="D15" s="217" t="s">
        <v>506</v>
      </c>
      <c r="E15" s="218" t="s">
        <v>507</v>
      </c>
      <c r="F15" s="219" t="s">
        <v>508</v>
      </c>
    </row>
    <row r="16" spans="2:6" ht="16.5" thickBot="1" x14ac:dyDescent="0.3">
      <c r="B16" s="200"/>
      <c r="C16" s="220">
        <v>1</v>
      </c>
      <c r="D16" s="221">
        <v>2</v>
      </c>
      <c r="E16" s="222">
        <v>3</v>
      </c>
      <c r="F16" s="223">
        <v>4</v>
      </c>
    </row>
    <row r="17" spans="2:6" ht="15.75" x14ac:dyDescent="0.25">
      <c r="B17" s="200"/>
      <c r="C17" s="585">
        <v>1</v>
      </c>
      <c r="D17" s="586"/>
      <c r="E17" s="587"/>
      <c r="F17" s="591">
        <f t="shared" ref="F17:F19" si="0">(D17-E17)*$E$14/12</f>
        <v>0</v>
      </c>
    </row>
    <row r="18" spans="2:6" ht="15.75" x14ac:dyDescent="0.25">
      <c r="B18" s="151"/>
      <c r="C18" s="588">
        <v>2</v>
      </c>
      <c r="D18" s="589">
        <f>D17-E17</f>
        <v>0</v>
      </c>
      <c r="E18" s="590"/>
      <c r="F18" s="591">
        <f t="shared" si="0"/>
        <v>0</v>
      </c>
    </row>
    <row r="19" spans="2:6" ht="15.75" x14ac:dyDescent="0.25">
      <c r="B19" s="151"/>
      <c r="C19" s="588">
        <v>3</v>
      </c>
      <c r="D19" s="589">
        <f t="shared" ref="D19:D28" si="1">D18-E18</f>
        <v>0</v>
      </c>
      <c r="E19" s="590"/>
      <c r="F19" s="591">
        <f t="shared" si="0"/>
        <v>0</v>
      </c>
    </row>
    <row r="20" spans="2:6" ht="15.75" x14ac:dyDescent="0.25">
      <c r="B20" s="151"/>
      <c r="C20" s="588">
        <v>4</v>
      </c>
      <c r="D20" s="589">
        <f t="shared" si="1"/>
        <v>0</v>
      </c>
      <c r="E20" s="590"/>
      <c r="F20" s="591">
        <f>(D20-E20)*$E$14/12</f>
        <v>0</v>
      </c>
    </row>
    <row r="21" spans="2:6" ht="15.75" x14ac:dyDescent="0.25">
      <c r="B21" s="151"/>
      <c r="C21" s="588">
        <v>5</v>
      </c>
      <c r="D21" s="589">
        <f t="shared" si="1"/>
        <v>0</v>
      </c>
      <c r="E21" s="590"/>
      <c r="F21" s="591">
        <f t="shared" ref="F21:F28" si="2">(D21-E21)*$E$14/12</f>
        <v>0</v>
      </c>
    </row>
    <row r="22" spans="2:6" ht="15.75" x14ac:dyDescent="0.25">
      <c r="B22" s="151"/>
      <c r="C22" s="588">
        <v>6</v>
      </c>
      <c r="D22" s="589">
        <f t="shared" si="1"/>
        <v>0</v>
      </c>
      <c r="E22" s="590"/>
      <c r="F22" s="591">
        <f t="shared" si="2"/>
        <v>0</v>
      </c>
    </row>
    <row r="23" spans="2:6" ht="15.75" x14ac:dyDescent="0.25">
      <c r="B23" s="151"/>
      <c r="C23" s="588">
        <v>7</v>
      </c>
      <c r="D23" s="589">
        <f t="shared" si="1"/>
        <v>0</v>
      </c>
      <c r="E23" s="590"/>
      <c r="F23" s="591">
        <f t="shared" si="2"/>
        <v>0</v>
      </c>
    </row>
    <row r="24" spans="2:6" ht="15.75" x14ac:dyDescent="0.25">
      <c r="B24" s="151"/>
      <c r="C24" s="588">
        <v>8</v>
      </c>
      <c r="D24" s="589">
        <f t="shared" si="1"/>
        <v>0</v>
      </c>
      <c r="E24" s="590"/>
      <c r="F24" s="591">
        <f t="shared" si="2"/>
        <v>0</v>
      </c>
    </row>
    <row r="25" spans="2:6" ht="15.75" x14ac:dyDescent="0.25">
      <c r="B25" s="151"/>
      <c r="C25" s="588">
        <v>9</v>
      </c>
      <c r="D25" s="589">
        <f t="shared" si="1"/>
        <v>0</v>
      </c>
      <c r="E25" s="590"/>
      <c r="F25" s="591">
        <f t="shared" si="2"/>
        <v>0</v>
      </c>
    </row>
    <row r="26" spans="2:6" ht="15.75" x14ac:dyDescent="0.25">
      <c r="B26" s="151"/>
      <c r="C26" s="588">
        <v>10</v>
      </c>
      <c r="D26" s="589">
        <f t="shared" si="1"/>
        <v>0</v>
      </c>
      <c r="E26" s="590"/>
      <c r="F26" s="591">
        <f t="shared" si="2"/>
        <v>0</v>
      </c>
    </row>
    <row r="27" spans="2:6" ht="15.75" x14ac:dyDescent="0.25">
      <c r="B27" s="151"/>
      <c r="C27" s="588">
        <v>11</v>
      </c>
      <c r="D27" s="589">
        <f t="shared" si="1"/>
        <v>0</v>
      </c>
      <c r="E27" s="590"/>
      <c r="F27" s="591">
        <f t="shared" si="2"/>
        <v>0</v>
      </c>
    </row>
    <row r="28" spans="2:6" ht="16.5" thickBot="1" x14ac:dyDescent="0.3">
      <c r="B28" s="151"/>
      <c r="C28" s="592">
        <v>12</v>
      </c>
      <c r="D28" s="593">
        <f t="shared" si="1"/>
        <v>0</v>
      </c>
      <c r="E28" s="594"/>
      <c r="F28" s="591">
        <f t="shared" si="2"/>
        <v>0</v>
      </c>
    </row>
    <row r="29" spans="2:6" ht="16.5" thickBot="1" x14ac:dyDescent="0.3">
      <c r="B29" s="151"/>
      <c r="C29" s="225" t="s">
        <v>509</v>
      </c>
      <c r="D29" s="242"/>
      <c r="E29" s="203">
        <f>SUM(E17:E28)</f>
        <v>0</v>
      </c>
      <c r="F29" s="203">
        <f>SUM(F17:F28)</f>
        <v>0</v>
      </c>
    </row>
  </sheetData>
  <mergeCells count="8">
    <mergeCell ref="C11:F11"/>
    <mergeCell ref="C13:C14"/>
    <mergeCell ref="C2:F2"/>
    <mergeCell ref="B4:B5"/>
    <mergeCell ref="C4:C5"/>
    <mergeCell ref="D4:D5"/>
    <mergeCell ref="E4:E5"/>
    <mergeCell ref="F4:F5"/>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view="pageBreakPreview" topLeftCell="A34" zoomScale="90" zoomScaleSheetLayoutView="90" workbookViewId="0">
      <selection activeCell="J44" sqref="J44"/>
    </sheetView>
  </sheetViews>
  <sheetFormatPr defaultRowHeight="15" x14ac:dyDescent="0.25"/>
  <cols>
    <col min="1" max="1" width="3.5703125" customWidth="1"/>
    <col min="2" max="2" width="51.140625" customWidth="1"/>
    <col min="3" max="3" width="12.28515625" customWidth="1"/>
    <col min="4" max="7" width="13.5703125" customWidth="1"/>
    <col min="8" max="8" width="16.7109375" customWidth="1"/>
    <col min="9" max="9" width="14.85546875" customWidth="1"/>
    <col min="10" max="10" width="15.140625" customWidth="1"/>
    <col min="11" max="11" width="15.7109375" customWidth="1"/>
    <col min="12" max="12" width="15.85546875" customWidth="1"/>
  </cols>
  <sheetData>
    <row r="1" spans="2:13" ht="20.25" x14ac:dyDescent="0.3">
      <c r="B1" s="1016" t="s">
        <v>839</v>
      </c>
      <c r="C1" s="1016"/>
      <c r="D1" s="1016"/>
      <c r="E1" s="1016"/>
      <c r="F1" s="1016"/>
      <c r="G1" s="1016"/>
      <c r="H1" s="1016"/>
      <c r="I1" s="1016"/>
      <c r="J1" s="1016"/>
      <c r="K1" s="1016"/>
      <c r="L1" s="1016"/>
    </row>
    <row r="2" spans="2:13" ht="16.5" thickBot="1" x14ac:dyDescent="0.3">
      <c r="B2" s="140"/>
      <c r="C2" s="140"/>
      <c r="D2" s="141"/>
      <c r="E2" s="141"/>
      <c r="F2" s="141"/>
      <c r="G2" s="141"/>
      <c r="H2" s="141"/>
      <c r="I2" s="141"/>
      <c r="J2" s="142"/>
      <c r="K2" s="140"/>
      <c r="L2" s="226" t="s">
        <v>493</v>
      </c>
    </row>
    <row r="3" spans="2:13" ht="15.75" customHeight="1" x14ac:dyDescent="0.25">
      <c r="B3" s="1087" t="s">
        <v>101</v>
      </c>
      <c r="C3" s="642" t="s">
        <v>104</v>
      </c>
      <c r="D3" s="1077" t="s">
        <v>681</v>
      </c>
      <c r="E3" s="1021"/>
      <c r="F3" s="1077" t="s">
        <v>684</v>
      </c>
      <c r="G3" s="1080"/>
      <c r="H3" s="1083" t="s">
        <v>685</v>
      </c>
      <c r="I3" s="1084"/>
      <c r="J3" s="1089" t="s">
        <v>171</v>
      </c>
      <c r="K3" s="1092" t="s">
        <v>513</v>
      </c>
      <c r="L3" s="1095" t="s">
        <v>514</v>
      </c>
    </row>
    <row r="4" spans="2:13" ht="15.75" customHeight="1" x14ac:dyDescent="0.25">
      <c r="B4" s="1088"/>
      <c r="C4" s="643"/>
      <c r="D4" s="1078"/>
      <c r="E4" s="1079"/>
      <c r="F4" s="1081"/>
      <c r="G4" s="1082"/>
      <c r="H4" s="1085"/>
      <c r="I4" s="1086"/>
      <c r="J4" s="1090"/>
      <c r="K4" s="1093"/>
      <c r="L4" s="1096"/>
    </row>
    <row r="5" spans="2:13" ht="32.25" thickBot="1" x14ac:dyDescent="0.3">
      <c r="B5" s="1088"/>
      <c r="C5" s="664"/>
      <c r="D5" s="665" t="s">
        <v>682</v>
      </c>
      <c r="E5" s="664" t="s">
        <v>683</v>
      </c>
      <c r="F5" s="689" t="s">
        <v>682</v>
      </c>
      <c r="G5" s="690" t="s">
        <v>683</v>
      </c>
      <c r="H5" s="693" t="s">
        <v>682</v>
      </c>
      <c r="I5" s="666" t="s">
        <v>683</v>
      </c>
      <c r="J5" s="1091"/>
      <c r="K5" s="1094"/>
      <c r="L5" s="1097"/>
    </row>
    <row r="6" spans="2:13" ht="16.5" thickBot="1" x14ac:dyDescent="0.3">
      <c r="B6" s="667" t="s">
        <v>586</v>
      </c>
      <c r="C6" s="668" t="s">
        <v>587</v>
      </c>
      <c r="D6" s="669">
        <v>1</v>
      </c>
      <c r="E6" s="668">
        <v>2</v>
      </c>
      <c r="F6" s="691">
        <v>3</v>
      </c>
      <c r="G6" s="692">
        <v>4</v>
      </c>
      <c r="H6" s="694">
        <v>5</v>
      </c>
      <c r="I6" s="671">
        <v>6</v>
      </c>
      <c r="J6" s="667">
        <v>7</v>
      </c>
      <c r="K6" s="670">
        <v>8</v>
      </c>
      <c r="L6" s="672">
        <v>9</v>
      </c>
    </row>
    <row r="7" spans="2:13" ht="16.5" thickBot="1" x14ac:dyDescent="0.3">
      <c r="B7" s="608" t="s">
        <v>659</v>
      </c>
      <c r="C7" s="609"/>
      <c r="D7" s="612" t="e">
        <f>D8+D24</f>
        <v>#REF!</v>
      </c>
      <c r="E7" s="681" t="e">
        <f t="shared" ref="E7:E30" si="0">D7/$D$54</f>
        <v>#REF!</v>
      </c>
      <c r="F7" s="695"/>
      <c r="G7" s="663"/>
      <c r="H7" s="656" t="e">
        <f t="shared" ref="H7:L7" si="1">H8+H24</f>
        <v>#DIV/0!</v>
      </c>
      <c r="I7" s="806" t="e">
        <f>H7/$H$54</f>
        <v>#DIV/0!</v>
      </c>
      <c r="J7" s="810" t="e">
        <f t="shared" si="1"/>
        <v>#DIV/0!</v>
      </c>
      <c r="K7" s="810" t="e">
        <f t="shared" si="1"/>
        <v>#DIV/0!</v>
      </c>
      <c r="L7" s="811" t="e">
        <f t="shared" si="1"/>
        <v>#DIV/0!</v>
      </c>
    </row>
    <row r="8" spans="2:13" ht="16.5" thickBot="1" x14ac:dyDescent="0.3">
      <c r="B8" s="240" t="s">
        <v>393</v>
      </c>
      <c r="C8" s="241" t="s">
        <v>132</v>
      </c>
      <c r="D8" s="613">
        <f>'Прямі витрати'!D6</f>
        <v>0</v>
      </c>
      <c r="E8" s="680" t="e">
        <f t="shared" si="0"/>
        <v>#DIV/0!</v>
      </c>
      <c r="F8" s="659"/>
      <c r="G8" s="660"/>
      <c r="H8" s="658" t="e">
        <f>'Прямі витрати'!E6</f>
        <v>#DIV/0!</v>
      </c>
      <c r="I8" s="673" t="e">
        <f t="shared" ref="I8:I38" si="2">H8/$H$54</f>
        <v>#DIV/0!</v>
      </c>
      <c r="J8" s="536" t="e">
        <f>$J$31*H8</f>
        <v>#DIV/0!</v>
      </c>
      <c r="K8" s="618" t="e">
        <f>$K$31*H8</f>
        <v>#DIV/0!</v>
      </c>
      <c r="L8" s="618" t="e">
        <f>$L$31*H8</f>
        <v>#DIV/0!</v>
      </c>
      <c r="M8" s="538"/>
    </row>
    <row r="9" spans="2:13" ht="16.5" thickBot="1" x14ac:dyDescent="0.3">
      <c r="B9" s="227" t="s">
        <v>660</v>
      </c>
      <c r="C9" s="228" t="s">
        <v>132</v>
      </c>
      <c r="D9" s="611">
        <f>'Прямі витрати'!D7</f>
        <v>0</v>
      </c>
      <c r="E9" s="673" t="e">
        <f t="shared" si="0"/>
        <v>#DIV/0!</v>
      </c>
      <c r="F9" s="696"/>
      <c r="G9" s="697"/>
      <c r="H9" s="685" t="e">
        <f>'Прямі витрати'!E7</f>
        <v>#DIV/0!</v>
      </c>
      <c r="I9" s="673" t="e">
        <f t="shared" si="2"/>
        <v>#DIV/0!</v>
      </c>
      <c r="J9" s="536" t="e">
        <f>$J$31*H9</f>
        <v>#DIV/0!</v>
      </c>
      <c r="K9" s="618" t="e">
        <f>$K$31*H9</f>
        <v>#DIV/0!</v>
      </c>
      <c r="L9" s="618" t="e">
        <f>$L$31*H9</f>
        <v>#DIV/0!</v>
      </c>
      <c r="M9" s="538"/>
    </row>
    <row r="10" spans="2:13" ht="16.5" thickBot="1" x14ac:dyDescent="0.3">
      <c r="B10" s="229" t="s">
        <v>662</v>
      </c>
      <c r="C10" s="644" t="s">
        <v>132</v>
      </c>
      <c r="D10" s="611">
        <f>'Прямі витрати'!D8</f>
        <v>0</v>
      </c>
      <c r="E10" s="673" t="e">
        <f t="shared" si="0"/>
        <v>#DIV/0!</v>
      </c>
      <c r="F10" s="696"/>
      <c r="G10" s="697"/>
      <c r="H10" s="685">
        <f>'Прямі витрати'!E8</f>
        <v>0</v>
      </c>
      <c r="I10" s="673" t="e">
        <f t="shared" si="2"/>
        <v>#DIV/0!</v>
      </c>
      <c r="J10" s="536" t="e">
        <f>$J$31*H10</f>
        <v>#DIV/0!</v>
      </c>
      <c r="K10" s="618" t="e">
        <f>$K$31*H10</f>
        <v>#DIV/0!</v>
      </c>
      <c r="L10" s="618" t="e">
        <f>$L$31*H10</f>
        <v>#DIV/0!</v>
      </c>
      <c r="M10" s="538"/>
    </row>
    <row r="11" spans="2:13" ht="30" x14ac:dyDescent="0.25">
      <c r="B11" s="233" t="s">
        <v>663</v>
      </c>
      <c r="C11" s="644" t="s">
        <v>132</v>
      </c>
      <c r="D11" s="611">
        <f>'Прямі витрати'!D9</f>
        <v>0</v>
      </c>
      <c r="E11" s="673" t="e">
        <f t="shared" si="0"/>
        <v>#DIV/0!</v>
      </c>
      <c r="F11" s="696"/>
      <c r="G11" s="697"/>
      <c r="H11" s="686" t="e">
        <f>'Прямі витрати'!E9</f>
        <v>#DIV/0!</v>
      </c>
      <c r="I11" s="806" t="e">
        <f t="shared" si="2"/>
        <v>#DIV/0!</v>
      </c>
      <c r="J11" s="675" t="e">
        <f>$J$31*H11</f>
        <v>#DIV/0!</v>
      </c>
      <c r="K11" s="676" t="e">
        <f>$K$31*H11</f>
        <v>#DIV/0!</v>
      </c>
      <c r="L11" s="676" t="e">
        <f>$L$31*H11</f>
        <v>#DIV/0!</v>
      </c>
      <c r="M11" s="538"/>
    </row>
    <row r="12" spans="2:13" ht="15.75" x14ac:dyDescent="0.25">
      <c r="B12" s="229" t="s">
        <v>664</v>
      </c>
      <c r="C12" s="644" t="s">
        <v>132</v>
      </c>
      <c r="D12" s="611">
        <v>0</v>
      </c>
      <c r="E12" s="673" t="e">
        <f t="shared" si="0"/>
        <v>#DIV/0!</v>
      </c>
      <c r="F12" s="696"/>
      <c r="G12" s="697"/>
      <c r="H12" s="687">
        <v>0</v>
      </c>
      <c r="I12" s="673" t="e">
        <f t="shared" si="2"/>
        <v>#DIV/0!</v>
      </c>
      <c r="J12" s="709">
        <v>0</v>
      </c>
      <c r="K12" s="679">
        <v>0</v>
      </c>
      <c r="L12" s="710">
        <v>0</v>
      </c>
      <c r="M12" s="538"/>
    </row>
    <row r="13" spans="2:13" ht="15.75" x14ac:dyDescent="0.25">
      <c r="B13" s="229" t="s">
        <v>665</v>
      </c>
      <c r="C13" s="644" t="s">
        <v>132</v>
      </c>
      <c r="D13" s="611"/>
      <c r="E13" s="673" t="e">
        <f t="shared" si="0"/>
        <v>#DIV/0!</v>
      </c>
      <c r="F13" s="696"/>
      <c r="G13" s="697"/>
      <c r="H13" s="687"/>
      <c r="I13" s="673" t="e">
        <f t="shared" si="2"/>
        <v>#DIV/0!</v>
      </c>
      <c r="J13" s="709"/>
      <c r="K13" s="679"/>
      <c r="L13" s="710"/>
      <c r="M13" s="538"/>
    </row>
    <row r="14" spans="2:13" ht="30.75" thickBot="1" x14ac:dyDescent="0.3">
      <c r="B14" s="234" t="s">
        <v>666</v>
      </c>
      <c r="C14" s="644" t="s">
        <v>132</v>
      </c>
      <c r="D14" s="611">
        <f>'Прямі витрати'!D15</f>
        <v>0</v>
      </c>
      <c r="E14" s="673" t="e">
        <f t="shared" si="0"/>
        <v>#DIV/0!</v>
      </c>
      <c r="F14" s="696"/>
      <c r="G14" s="697"/>
      <c r="H14" s="688" t="e">
        <f>'Прямі витрати'!E15</f>
        <v>#DIV/0!</v>
      </c>
      <c r="I14" s="680" t="e">
        <f t="shared" si="2"/>
        <v>#DIV/0!</v>
      </c>
      <c r="J14" s="677" t="e">
        <f t="shared" ref="J14:J26" si="3">$J$31*H14</f>
        <v>#DIV/0!</v>
      </c>
      <c r="K14" s="678" t="e">
        <f t="shared" ref="K14:K26" si="4">$K$31*H14</f>
        <v>#DIV/0!</v>
      </c>
      <c r="L14" s="678" t="e">
        <f t="shared" ref="L14:L26" si="5">$L$31*H14</f>
        <v>#DIV/0!</v>
      </c>
      <c r="M14" s="538"/>
    </row>
    <row r="15" spans="2:13" ht="45.75" thickBot="1" x14ac:dyDescent="0.3">
      <c r="B15" s="234" t="s">
        <v>667</v>
      </c>
      <c r="C15" s="644" t="s">
        <v>132</v>
      </c>
      <c r="D15" s="230">
        <f>D16+D17</f>
        <v>0</v>
      </c>
      <c r="E15" s="673" t="e">
        <f t="shared" si="0"/>
        <v>#DIV/0!</v>
      </c>
      <c r="F15" s="698"/>
      <c r="G15" s="699"/>
      <c r="H15" s="615">
        <f>H16+H17</f>
        <v>0</v>
      </c>
      <c r="I15" s="673" t="e">
        <f t="shared" si="2"/>
        <v>#DIV/0!</v>
      </c>
      <c r="J15" s="536" t="e">
        <f t="shared" si="3"/>
        <v>#DIV/0!</v>
      </c>
      <c r="K15" s="618" t="e">
        <f t="shared" si="4"/>
        <v>#DIV/0!</v>
      </c>
      <c r="L15" s="618" t="e">
        <f t="shared" si="5"/>
        <v>#DIV/0!</v>
      </c>
      <c r="M15" s="538"/>
    </row>
    <row r="16" spans="2:13" ht="45.75" thickBot="1" x14ac:dyDescent="0.3">
      <c r="B16" s="144" t="s">
        <v>668</v>
      </c>
      <c r="C16" s="644" t="s">
        <v>132</v>
      </c>
      <c r="D16" s="611">
        <f>'Прямі витрати'!D17</f>
        <v>0</v>
      </c>
      <c r="E16" s="673" t="e">
        <f t="shared" si="0"/>
        <v>#DIV/0!</v>
      </c>
      <c r="F16" s="696"/>
      <c r="G16" s="697"/>
      <c r="H16" s="614">
        <f>'Прямі витрати'!E17</f>
        <v>0</v>
      </c>
      <c r="I16" s="673" t="e">
        <f t="shared" si="2"/>
        <v>#DIV/0!</v>
      </c>
      <c r="J16" s="536" t="e">
        <f t="shared" si="3"/>
        <v>#DIV/0!</v>
      </c>
      <c r="K16" s="618" t="e">
        <f t="shared" si="4"/>
        <v>#DIV/0!</v>
      </c>
      <c r="L16" s="618" t="e">
        <f t="shared" si="5"/>
        <v>#DIV/0!</v>
      </c>
      <c r="M16" s="538"/>
    </row>
    <row r="17" spans="2:13" ht="60.75" thickBot="1" x14ac:dyDescent="0.3">
      <c r="B17" s="234" t="s">
        <v>669</v>
      </c>
      <c r="C17" s="644" t="s">
        <v>132</v>
      </c>
      <c r="D17" s="611">
        <f>'Прямі витрати'!D18</f>
        <v>0</v>
      </c>
      <c r="E17" s="673" t="e">
        <f t="shared" si="0"/>
        <v>#DIV/0!</v>
      </c>
      <c r="F17" s="696"/>
      <c r="G17" s="697"/>
      <c r="H17" s="614">
        <f>'Прямі витрати'!E18</f>
        <v>0</v>
      </c>
      <c r="I17" s="673" t="e">
        <f t="shared" si="2"/>
        <v>#DIV/0!</v>
      </c>
      <c r="J17" s="536" t="e">
        <f t="shared" si="3"/>
        <v>#DIV/0!</v>
      </c>
      <c r="K17" s="618" t="e">
        <f t="shared" si="4"/>
        <v>#DIV/0!</v>
      </c>
      <c r="L17" s="618" t="e">
        <f t="shared" si="5"/>
        <v>#DIV/0!</v>
      </c>
      <c r="M17" s="538"/>
    </row>
    <row r="18" spans="2:13" ht="16.5" thickBot="1" x14ac:dyDescent="0.3">
      <c r="B18" s="227" t="s">
        <v>661</v>
      </c>
      <c r="C18" s="645" t="s">
        <v>132</v>
      </c>
      <c r="D18" s="611">
        <f>'Прямі витрати'!D19</f>
        <v>0</v>
      </c>
      <c r="E18" s="673" t="e">
        <f t="shared" si="0"/>
        <v>#DIV/0!</v>
      </c>
      <c r="F18" s="696"/>
      <c r="G18" s="697"/>
      <c r="H18" s="614">
        <f>'Прямі витрати'!E19</f>
        <v>0</v>
      </c>
      <c r="I18" s="673" t="e">
        <f t="shared" si="2"/>
        <v>#DIV/0!</v>
      </c>
      <c r="J18" s="536" t="e">
        <f t="shared" si="3"/>
        <v>#DIV/0!</v>
      </c>
      <c r="K18" s="618" t="e">
        <f t="shared" si="4"/>
        <v>#DIV/0!</v>
      </c>
      <c r="L18" s="618" t="e">
        <f t="shared" si="5"/>
        <v>#DIV/0!</v>
      </c>
      <c r="M18" s="538"/>
    </row>
    <row r="19" spans="2:13" ht="32.25" thickBot="1" x14ac:dyDescent="0.3">
      <c r="B19" s="143" t="s">
        <v>670</v>
      </c>
      <c r="C19" s="645" t="s">
        <v>132</v>
      </c>
      <c r="D19" s="611">
        <f>'Прямі витрати'!D20</f>
        <v>0</v>
      </c>
      <c r="E19" s="673" t="e">
        <f t="shared" si="0"/>
        <v>#DIV/0!</v>
      </c>
      <c r="F19" s="696"/>
      <c r="G19" s="697"/>
      <c r="H19" s="614">
        <f>'Прямі витрати'!E20</f>
        <v>0</v>
      </c>
      <c r="I19" s="673" t="e">
        <f t="shared" si="2"/>
        <v>#DIV/0!</v>
      </c>
      <c r="J19" s="536" t="e">
        <f t="shared" si="3"/>
        <v>#DIV/0!</v>
      </c>
      <c r="K19" s="618" t="e">
        <f t="shared" si="4"/>
        <v>#DIV/0!</v>
      </c>
      <c r="L19" s="618" t="e">
        <f t="shared" si="5"/>
        <v>#DIV/0!</v>
      </c>
      <c r="M19" s="538"/>
    </row>
    <row r="20" spans="2:13" ht="16.5" thickBot="1" x14ac:dyDescent="0.3">
      <c r="B20" s="227" t="s">
        <v>671</v>
      </c>
      <c r="C20" s="645" t="s">
        <v>132</v>
      </c>
      <c r="D20" s="611">
        <f>'Прямі витрати'!D21</f>
        <v>0</v>
      </c>
      <c r="E20" s="673" t="e">
        <f t="shared" si="0"/>
        <v>#DIV/0!</v>
      </c>
      <c r="F20" s="696"/>
      <c r="G20" s="697"/>
      <c r="H20" s="614">
        <f>'Прямі витрати'!E21</f>
        <v>0</v>
      </c>
      <c r="I20" s="673" t="e">
        <f t="shared" si="2"/>
        <v>#DIV/0!</v>
      </c>
      <c r="J20" s="536" t="e">
        <f t="shared" si="3"/>
        <v>#DIV/0!</v>
      </c>
      <c r="K20" s="618" t="e">
        <f t="shared" si="4"/>
        <v>#DIV/0!</v>
      </c>
      <c r="L20" s="618" t="e">
        <f t="shared" si="5"/>
        <v>#DIV/0!</v>
      </c>
      <c r="M20" s="538"/>
    </row>
    <row r="21" spans="2:13" ht="30.75" thickBot="1" x14ac:dyDescent="0.3">
      <c r="B21" s="234" t="s">
        <v>672</v>
      </c>
      <c r="C21" s="644" t="s">
        <v>132</v>
      </c>
      <c r="D21" s="611">
        <f>'Прямі витрати'!D22</f>
        <v>0</v>
      </c>
      <c r="E21" s="673" t="e">
        <f t="shared" si="0"/>
        <v>#DIV/0!</v>
      </c>
      <c r="F21" s="696"/>
      <c r="G21" s="697"/>
      <c r="H21" s="614">
        <f>'Прямі витрати'!E22</f>
        <v>0</v>
      </c>
      <c r="I21" s="673" t="e">
        <f t="shared" si="2"/>
        <v>#DIV/0!</v>
      </c>
      <c r="J21" s="536" t="e">
        <f t="shared" si="3"/>
        <v>#DIV/0!</v>
      </c>
      <c r="K21" s="618" t="e">
        <f t="shared" si="4"/>
        <v>#DIV/0!</v>
      </c>
      <c r="L21" s="618" t="e">
        <f t="shared" si="5"/>
        <v>#DIV/0!</v>
      </c>
      <c r="M21" s="538"/>
    </row>
    <row r="22" spans="2:13" ht="60.75" thickBot="1" x14ac:dyDescent="0.3">
      <c r="B22" s="234" t="s">
        <v>673</v>
      </c>
      <c r="C22" s="644" t="s">
        <v>132</v>
      </c>
      <c r="D22" s="611">
        <f>'Прямі витрати'!D23</f>
        <v>0</v>
      </c>
      <c r="E22" s="673" t="e">
        <f t="shared" si="0"/>
        <v>#DIV/0!</v>
      </c>
      <c r="F22" s="696"/>
      <c r="G22" s="697"/>
      <c r="H22" s="614">
        <f>'Прямі витрати'!E23</f>
        <v>0</v>
      </c>
      <c r="I22" s="673" t="e">
        <f t="shared" si="2"/>
        <v>#DIV/0!</v>
      </c>
      <c r="J22" s="536" t="e">
        <f t="shared" si="3"/>
        <v>#DIV/0!</v>
      </c>
      <c r="K22" s="618" t="e">
        <f t="shared" si="4"/>
        <v>#DIV/0!</v>
      </c>
      <c r="L22" s="618" t="e">
        <f t="shared" si="5"/>
        <v>#DIV/0!</v>
      </c>
      <c r="M22" s="538"/>
    </row>
    <row r="23" spans="2:13" ht="30.75" thickBot="1" x14ac:dyDescent="0.3">
      <c r="B23" s="235" t="s">
        <v>674</v>
      </c>
      <c r="C23" s="644" t="s">
        <v>132</v>
      </c>
      <c r="D23" s="611">
        <f>'Прямі витрати'!D24</f>
        <v>0</v>
      </c>
      <c r="E23" s="673" t="e">
        <f t="shared" si="0"/>
        <v>#DIV/0!</v>
      </c>
      <c r="F23" s="696"/>
      <c r="G23" s="697"/>
      <c r="H23" s="614">
        <f>'Прямі витрати'!E24</f>
        <v>0</v>
      </c>
      <c r="I23" s="673" t="e">
        <f t="shared" si="2"/>
        <v>#DIV/0!</v>
      </c>
      <c r="J23" s="536" t="e">
        <f t="shared" si="3"/>
        <v>#DIV/0!</v>
      </c>
      <c r="K23" s="618" t="e">
        <f t="shared" si="4"/>
        <v>#DIV/0!</v>
      </c>
      <c r="L23" s="618" t="e">
        <f t="shared" si="5"/>
        <v>#DIV/0!</v>
      </c>
      <c r="M23" s="538"/>
    </row>
    <row r="24" spans="2:13" ht="16.5" thickBot="1" x14ac:dyDescent="0.3">
      <c r="B24" s="527" t="s">
        <v>675</v>
      </c>
      <c r="C24" s="646" t="s">
        <v>132</v>
      </c>
      <c r="D24" s="610" t="e">
        <f>ЗВВ!C6</f>
        <v>#REF!</v>
      </c>
      <c r="E24" s="673" t="e">
        <f t="shared" si="0"/>
        <v>#REF!</v>
      </c>
      <c r="F24" s="659"/>
      <c r="G24" s="660"/>
      <c r="H24" s="616" t="e">
        <f>ЗВВ!D6</f>
        <v>#REF!</v>
      </c>
      <c r="I24" s="673" t="e">
        <f t="shared" si="2"/>
        <v>#REF!</v>
      </c>
      <c r="J24" s="536" t="e">
        <f t="shared" si="3"/>
        <v>#DIV/0!</v>
      </c>
      <c r="K24" s="618" t="e">
        <f t="shared" si="4"/>
        <v>#DIV/0!</v>
      </c>
      <c r="L24" s="618" t="e">
        <f t="shared" si="5"/>
        <v>#DIV/0!</v>
      </c>
      <c r="M24" s="538"/>
    </row>
    <row r="25" spans="2:13" ht="16.5" thickBot="1" x14ac:dyDescent="0.3">
      <c r="B25" s="539" t="s">
        <v>676</v>
      </c>
      <c r="C25" s="646" t="s">
        <v>132</v>
      </c>
      <c r="D25" s="610">
        <f>'Адміністративні витрати'!C6</f>
        <v>0</v>
      </c>
      <c r="E25" s="673" t="e">
        <f t="shared" si="0"/>
        <v>#DIV/0!</v>
      </c>
      <c r="F25" s="659"/>
      <c r="G25" s="660"/>
      <c r="H25" s="657">
        <f>'Адміністративні витрати'!D6</f>
        <v>0</v>
      </c>
      <c r="I25" s="673" t="e">
        <f t="shared" si="2"/>
        <v>#DIV/0!</v>
      </c>
      <c r="J25" s="536" t="e">
        <f t="shared" si="3"/>
        <v>#DIV/0!</v>
      </c>
      <c r="K25" s="618" t="e">
        <f t="shared" si="4"/>
        <v>#DIV/0!</v>
      </c>
      <c r="L25" s="618" t="e">
        <f t="shared" si="5"/>
        <v>#DIV/0!</v>
      </c>
      <c r="M25" s="538"/>
    </row>
    <row r="26" spans="2:13" ht="16.5" thickBot="1" x14ac:dyDescent="0.3">
      <c r="B26" s="539" t="s">
        <v>677</v>
      </c>
      <c r="C26" s="646" t="s">
        <v>132</v>
      </c>
      <c r="D26" s="610">
        <f>'Витрати на збут'!C5</f>
        <v>0</v>
      </c>
      <c r="E26" s="673" t="e">
        <f t="shared" si="0"/>
        <v>#DIV/0!</v>
      </c>
      <c r="F26" s="659"/>
      <c r="G26" s="660"/>
      <c r="H26" s="616">
        <f>'Витрати на збут'!D5</f>
        <v>0</v>
      </c>
      <c r="I26" s="673" t="e">
        <f t="shared" si="2"/>
        <v>#DIV/0!</v>
      </c>
      <c r="J26" s="536" t="e">
        <f t="shared" si="3"/>
        <v>#DIV/0!</v>
      </c>
      <c r="K26" s="618" t="e">
        <f t="shared" si="4"/>
        <v>#DIV/0!</v>
      </c>
      <c r="L26" s="618" t="e">
        <f t="shared" si="5"/>
        <v>#DIV/0!</v>
      </c>
      <c r="M26" s="538"/>
    </row>
    <row r="27" spans="2:13" ht="16.5" thickBot="1" x14ac:dyDescent="0.3">
      <c r="B27" s="539" t="s">
        <v>678</v>
      </c>
      <c r="C27" s="646"/>
      <c r="D27" s="610"/>
      <c r="E27" s="673" t="e">
        <f t="shared" si="0"/>
        <v>#DIV/0!</v>
      </c>
      <c r="F27" s="659"/>
      <c r="G27" s="660"/>
      <c r="H27" s="616"/>
      <c r="I27" s="673" t="e">
        <f t="shared" si="2"/>
        <v>#DIV/0!</v>
      </c>
      <c r="J27" s="536"/>
      <c r="K27" s="618"/>
      <c r="L27" s="618"/>
      <c r="M27" s="538"/>
    </row>
    <row r="28" spans="2:13" ht="15.75" x14ac:dyDescent="0.25">
      <c r="B28" s="539" t="s">
        <v>679</v>
      </c>
      <c r="C28" s="646" t="s">
        <v>132</v>
      </c>
      <c r="D28" s="540">
        <f>'Фінансові витрати'!D6</f>
        <v>0</v>
      </c>
      <c r="E28" s="673" t="e">
        <f t="shared" si="0"/>
        <v>#DIV/0!</v>
      </c>
      <c r="F28" s="700"/>
      <c r="G28" s="701"/>
      <c r="H28" s="617">
        <f>'Фінансові витрати'!E6</f>
        <v>0</v>
      </c>
      <c r="I28" s="673" t="e">
        <f t="shared" si="2"/>
        <v>#DIV/0!</v>
      </c>
      <c r="J28" s="536" t="e">
        <f>$J$31*H28</f>
        <v>#DIV/0!</v>
      </c>
      <c r="K28" s="618" t="e">
        <f>$K$31*H28</f>
        <v>#DIV/0!</v>
      </c>
      <c r="L28" s="618" t="e">
        <f>$L$31*H28</f>
        <v>#DIV/0!</v>
      </c>
      <c r="M28" s="538"/>
    </row>
    <row r="29" spans="2:13" ht="15.75" hidden="1" x14ac:dyDescent="0.25">
      <c r="B29" s="816"/>
      <c r="C29" s="816"/>
      <c r="D29" s="817"/>
      <c r="E29" s="818" t="e">
        <f t="shared" si="0"/>
        <v>#DIV/0!</v>
      </c>
      <c r="F29" s="819"/>
      <c r="G29" s="820"/>
      <c r="H29" s="821"/>
      <c r="I29" s="818" t="e">
        <f t="shared" si="2"/>
        <v>#DIV/0!</v>
      </c>
      <c r="J29" s="822"/>
      <c r="K29" s="823"/>
      <c r="L29" s="823"/>
      <c r="M29" s="538"/>
    </row>
    <row r="30" spans="2:13" ht="32.25" thickBot="1" x14ac:dyDescent="0.3">
      <c r="B30" s="833" t="s">
        <v>680</v>
      </c>
      <c r="C30" s="834" t="s">
        <v>132</v>
      </c>
      <c r="D30" s="835" t="e">
        <f>D8+D24+D25+D26+D27+D28</f>
        <v>#REF!</v>
      </c>
      <c r="E30" s="836" t="e">
        <f t="shared" si="0"/>
        <v>#REF!</v>
      </c>
      <c r="F30" s="661"/>
      <c r="G30" s="662"/>
      <c r="H30" s="837" t="e">
        <f>H8+H24+H25+H26+H27+H28</f>
        <v>#DIV/0!</v>
      </c>
      <c r="I30" s="836" t="e">
        <f t="shared" si="2"/>
        <v>#DIV/0!</v>
      </c>
      <c r="J30" s="835" t="e">
        <f t="shared" ref="J30:L30" si="6">J8+J24+J25+J26+J27+J28</f>
        <v>#DIV/0!</v>
      </c>
      <c r="K30" s="838" t="e">
        <f t="shared" si="6"/>
        <v>#DIV/0!</v>
      </c>
      <c r="L30" s="815" t="e">
        <f t="shared" si="6"/>
        <v>#DIV/0!</v>
      </c>
      <c r="M30" s="538"/>
    </row>
    <row r="31" spans="2:13" ht="32.25" thickBot="1" x14ac:dyDescent="0.3">
      <c r="B31" s="839" t="s">
        <v>539</v>
      </c>
      <c r="C31" s="840"/>
      <c r="D31" s="841"/>
      <c r="E31" s="842"/>
      <c r="F31" s="841"/>
      <c r="G31" s="843"/>
      <c r="H31" s="844">
        <v>1</v>
      </c>
      <c r="I31" s="845"/>
      <c r="J31" s="846" t="e">
        <f>'Річний план'!I42/100</f>
        <v>#DIV/0!</v>
      </c>
      <c r="K31" s="847" t="e">
        <f>'Річний план'!I43/100</f>
        <v>#DIV/0!</v>
      </c>
      <c r="L31" s="848" t="e">
        <f>'Річний план'!I44/100</f>
        <v>#DIV/0!</v>
      </c>
      <c r="M31" s="538"/>
    </row>
    <row r="32" spans="2:13" ht="15.75" x14ac:dyDescent="0.25">
      <c r="B32" s="824" t="s">
        <v>686</v>
      </c>
      <c r="C32" s="825"/>
      <c r="D32" s="826"/>
      <c r="E32" s="827"/>
      <c r="F32" s="826"/>
      <c r="G32" s="828"/>
      <c r="H32" s="829" t="e">
        <f>H50</f>
        <v>#DIV/0!</v>
      </c>
      <c r="I32" s="680" t="e">
        <f t="shared" si="2"/>
        <v>#DIV/0!</v>
      </c>
      <c r="J32" s="830"/>
      <c r="K32" s="831"/>
      <c r="L32" s="832"/>
      <c r="M32" s="538"/>
    </row>
    <row r="33" spans="1:13" ht="15.75" x14ac:dyDescent="0.25">
      <c r="B33" s="541" t="s">
        <v>687</v>
      </c>
      <c r="C33" s="647"/>
      <c r="D33" s="650"/>
      <c r="E33" s="682"/>
      <c r="F33" s="650"/>
      <c r="G33" s="651"/>
      <c r="H33" s="649" t="e">
        <f>H32*0.18</f>
        <v>#DIV/0!</v>
      </c>
      <c r="I33" s="673" t="e">
        <f t="shared" si="2"/>
        <v>#DIV/0!</v>
      </c>
      <c r="J33" s="659"/>
      <c r="K33" s="660"/>
      <c r="L33" s="812"/>
      <c r="M33" s="538"/>
    </row>
    <row r="34" spans="1:13" ht="15.75" x14ac:dyDescent="0.25">
      <c r="B34" s="541" t="s">
        <v>688</v>
      </c>
      <c r="C34" s="647"/>
      <c r="D34" s="650"/>
      <c r="E34" s="682"/>
      <c r="F34" s="650"/>
      <c r="G34" s="651"/>
      <c r="H34" s="649" t="e">
        <f>H32-H33</f>
        <v>#DIV/0!</v>
      </c>
      <c r="I34" s="673" t="e">
        <f t="shared" si="2"/>
        <v>#DIV/0!</v>
      </c>
      <c r="J34" s="659"/>
      <c r="K34" s="660"/>
      <c r="L34" s="812"/>
      <c r="M34" s="538"/>
    </row>
    <row r="35" spans="1:13" ht="15.75" x14ac:dyDescent="0.25">
      <c r="B35" s="541" t="s">
        <v>689</v>
      </c>
      <c r="C35" s="647"/>
      <c r="D35" s="650"/>
      <c r="E35" s="682"/>
      <c r="F35" s="650"/>
      <c r="G35" s="651"/>
      <c r="H35" s="649"/>
      <c r="I35" s="673" t="e">
        <f t="shared" si="2"/>
        <v>#DIV/0!</v>
      </c>
      <c r="J35" s="659"/>
      <c r="K35" s="660"/>
      <c r="L35" s="812"/>
      <c r="M35" s="538"/>
    </row>
    <row r="36" spans="1:13" ht="15.75" x14ac:dyDescent="0.25">
      <c r="B36" s="621" t="s">
        <v>690</v>
      </c>
      <c r="C36" s="647"/>
      <c r="D36" s="650"/>
      <c r="E36" s="682"/>
      <c r="F36" s="650"/>
      <c r="G36" s="651"/>
      <c r="H36" s="649" t="e">
        <f>H34*0.05</f>
        <v>#DIV/0!</v>
      </c>
      <c r="I36" s="673" t="e">
        <f t="shared" si="2"/>
        <v>#DIV/0!</v>
      </c>
      <c r="J36" s="659"/>
      <c r="K36" s="660"/>
      <c r="L36" s="812"/>
      <c r="M36" s="538"/>
    </row>
    <row r="37" spans="1:13" ht="31.5" x14ac:dyDescent="0.25">
      <c r="B37" s="541" t="s">
        <v>691</v>
      </c>
      <c r="C37" s="647"/>
      <c r="D37" s="650"/>
      <c r="E37" s="682"/>
      <c r="F37" s="650"/>
      <c r="G37" s="651"/>
      <c r="H37" s="649" t="e">
        <f>H34*0.95</f>
        <v>#DIV/0!</v>
      </c>
      <c r="I37" s="673" t="e">
        <f t="shared" si="2"/>
        <v>#DIV/0!</v>
      </c>
      <c r="J37" s="659"/>
      <c r="K37" s="660"/>
      <c r="L37" s="812"/>
      <c r="M37" s="538"/>
    </row>
    <row r="38" spans="1:13" ht="15.75" x14ac:dyDescent="0.25">
      <c r="B38" s="541" t="s">
        <v>692</v>
      </c>
      <c r="C38" s="647"/>
      <c r="D38" s="650"/>
      <c r="E38" s="682"/>
      <c r="F38" s="650"/>
      <c r="G38" s="651"/>
      <c r="H38" s="649"/>
      <c r="I38" s="673" t="e">
        <f t="shared" si="2"/>
        <v>#DIV/0!</v>
      </c>
      <c r="J38" s="659"/>
      <c r="K38" s="660"/>
      <c r="L38" s="812"/>
      <c r="M38" s="538"/>
    </row>
    <row r="39" spans="1:13" ht="31.5" x14ac:dyDescent="0.25">
      <c r="B39" s="620" t="s">
        <v>693</v>
      </c>
      <c r="C39" s="648"/>
      <c r="D39" s="652"/>
      <c r="E39" s="683"/>
      <c r="F39" s="652"/>
      <c r="G39" s="653"/>
      <c r="H39" s="702" t="e">
        <f>H30+H32</f>
        <v>#DIV/0!</v>
      </c>
      <c r="I39" s="807"/>
      <c r="J39" s="650"/>
      <c r="K39" s="651"/>
      <c r="L39" s="813"/>
      <c r="M39" s="538"/>
    </row>
    <row r="40" spans="1:13" ht="31.5" x14ac:dyDescent="0.25">
      <c r="B40" s="620" t="s">
        <v>694</v>
      </c>
      <c r="C40" s="648"/>
      <c r="D40" s="652"/>
      <c r="E40" s="683"/>
      <c r="F40" s="652"/>
      <c r="G40" s="653"/>
      <c r="H40" s="703"/>
      <c r="I40" s="807"/>
      <c r="J40" s="650"/>
      <c r="K40" s="651"/>
      <c r="L40" s="813"/>
      <c r="M40" s="538"/>
    </row>
    <row r="41" spans="1:13" ht="15.75" x14ac:dyDescent="0.25">
      <c r="B41" s="620" t="s">
        <v>695</v>
      </c>
      <c r="C41" s="648"/>
      <c r="D41" s="652"/>
      <c r="E41" s="683"/>
      <c r="F41" s="652"/>
      <c r="G41" s="653"/>
      <c r="H41" s="702" t="e">
        <f>J54</f>
        <v>#DIV/0!</v>
      </c>
      <c r="I41" s="807"/>
      <c r="J41" s="650"/>
      <c r="K41" s="651"/>
      <c r="L41" s="813"/>
      <c r="M41" s="538"/>
    </row>
    <row r="42" spans="1:13" ht="15.75" x14ac:dyDescent="0.25">
      <c r="B42" s="792" t="s">
        <v>696</v>
      </c>
      <c r="C42" s="793"/>
      <c r="D42" s="794"/>
      <c r="E42" s="795"/>
      <c r="F42" s="794"/>
      <c r="G42" s="796"/>
      <c r="H42" s="797" t="e">
        <f>K54</f>
        <v>#DIV/0!</v>
      </c>
      <c r="I42" s="808"/>
      <c r="J42" s="798"/>
      <c r="K42" s="799"/>
      <c r="L42" s="814"/>
      <c r="M42" s="538"/>
    </row>
    <row r="43" spans="1:13" ht="16.5" thickBot="1" x14ac:dyDescent="0.3">
      <c r="A43" s="803"/>
      <c r="B43" s="804" t="s">
        <v>697</v>
      </c>
      <c r="C43" s="805"/>
      <c r="D43" s="654"/>
      <c r="E43" s="684"/>
      <c r="F43" s="654"/>
      <c r="G43" s="655"/>
      <c r="H43" s="704">
        <f>L54</f>
        <v>0</v>
      </c>
      <c r="I43" s="809"/>
      <c r="J43" s="661"/>
      <c r="K43" s="662"/>
      <c r="L43" s="815"/>
      <c r="M43" s="538"/>
    </row>
    <row r="44" spans="1:13" ht="15.75" x14ac:dyDescent="0.25">
      <c r="B44" s="800"/>
      <c r="C44" s="801"/>
      <c r="D44" s="802"/>
      <c r="E44" s="802"/>
      <c r="F44" s="802"/>
      <c r="G44" s="802"/>
      <c r="H44" s="802"/>
      <c r="I44" s="802"/>
      <c r="J44" s="802"/>
      <c r="K44" s="802"/>
      <c r="L44" s="802"/>
    </row>
    <row r="45" spans="1:13" ht="53.25" customHeight="1" x14ac:dyDescent="0.25">
      <c r="B45" s="1037" t="s">
        <v>840</v>
      </c>
      <c r="C45" s="1037"/>
      <c r="D45" s="1037"/>
      <c r="E45" s="1037"/>
      <c r="F45" s="1037"/>
      <c r="G45" s="1037"/>
      <c r="H45" s="1037"/>
      <c r="I45" s="1037"/>
      <c r="J45" s="1037"/>
      <c r="K45" s="1037"/>
      <c r="L45" s="1037"/>
    </row>
    <row r="46" spans="1:13" ht="15.75" thickBot="1" x14ac:dyDescent="0.3">
      <c r="B46" s="151"/>
      <c r="C46" s="151"/>
      <c r="D46" s="152"/>
      <c r="E46" s="152"/>
      <c r="F46" s="152"/>
      <c r="G46" s="152"/>
      <c r="H46" s="152"/>
      <c r="I46" s="152"/>
      <c r="J46" s="153"/>
      <c r="K46" s="151"/>
      <c r="L46" s="165" t="s">
        <v>510</v>
      </c>
    </row>
    <row r="47" spans="1:13" ht="15.75" customHeight="1" x14ac:dyDescent="0.25">
      <c r="B47" s="1057" t="s">
        <v>101</v>
      </c>
      <c r="C47" s="1059" t="s">
        <v>104</v>
      </c>
      <c r="D47" s="1069" t="s">
        <v>788</v>
      </c>
      <c r="E47" s="1070"/>
      <c r="F47" s="1067" t="s">
        <v>684</v>
      </c>
      <c r="G47" s="1070"/>
      <c r="H47" s="1073" t="s">
        <v>685</v>
      </c>
      <c r="I47" s="1074"/>
      <c r="J47" s="1065" t="s">
        <v>171</v>
      </c>
      <c r="K47" s="1067" t="s">
        <v>513</v>
      </c>
      <c r="L47" s="1059" t="s">
        <v>514</v>
      </c>
    </row>
    <row r="48" spans="1:13" ht="15.75" thickBot="1" x14ac:dyDescent="0.3">
      <c r="B48" s="1058"/>
      <c r="C48" s="1060"/>
      <c r="D48" s="1071"/>
      <c r="E48" s="1072"/>
      <c r="F48" s="1068"/>
      <c r="G48" s="1072"/>
      <c r="H48" s="1075"/>
      <c r="I48" s="1076"/>
      <c r="J48" s="1066"/>
      <c r="K48" s="1068"/>
      <c r="L48" s="1060"/>
    </row>
    <row r="49" spans="2:12" ht="15.75" x14ac:dyDescent="0.25">
      <c r="B49" s="865" t="s">
        <v>515</v>
      </c>
      <c r="C49" s="866" t="s">
        <v>11</v>
      </c>
      <c r="D49" s="1106"/>
      <c r="E49" s="1107"/>
      <c r="F49" s="1123"/>
      <c r="G49" s="1107"/>
      <c r="H49" s="1131" t="e">
        <f>H50/H30</f>
        <v>#DIV/0!</v>
      </c>
      <c r="I49" s="1132"/>
      <c r="J49" s="711">
        <v>0.1</v>
      </c>
      <c r="K49" s="712">
        <v>0.12</v>
      </c>
      <c r="L49" s="713">
        <v>0.2</v>
      </c>
    </row>
    <row r="50" spans="2:12" ht="20.25" customHeight="1" x14ac:dyDescent="0.25">
      <c r="B50" s="850" t="s">
        <v>516</v>
      </c>
      <c r="C50" s="856" t="s">
        <v>132</v>
      </c>
      <c r="D50" s="1100"/>
      <c r="E50" s="1101"/>
      <c r="F50" s="1120"/>
      <c r="G50" s="1101"/>
      <c r="H50" s="1127" t="e">
        <f>SUM(J50:L50)</f>
        <v>#DIV/0!</v>
      </c>
      <c r="I50" s="1128"/>
      <c r="J50" s="705" t="e">
        <f>J30*J49</f>
        <v>#DIV/0!</v>
      </c>
      <c r="K50" s="231" t="e">
        <f>K30*K49</f>
        <v>#DIV/0!</v>
      </c>
      <c r="L50" s="232" t="e">
        <f>L30*L49</f>
        <v>#DIV/0!</v>
      </c>
    </row>
    <row r="51" spans="2:12" ht="15.75" x14ac:dyDescent="0.25">
      <c r="B51" s="850"/>
      <c r="C51" s="857"/>
      <c r="D51" s="1100"/>
      <c r="E51" s="1101"/>
      <c r="F51" s="1120"/>
      <c r="G51" s="1101"/>
      <c r="H51" s="1133"/>
      <c r="I51" s="1134"/>
      <c r="J51" s="706"/>
      <c r="K51" s="237"/>
      <c r="L51" s="171"/>
    </row>
    <row r="52" spans="2:12" ht="31.5" x14ac:dyDescent="0.25">
      <c r="B52" s="851" t="s">
        <v>517</v>
      </c>
      <c r="C52" s="858" t="s">
        <v>132</v>
      </c>
      <c r="D52" s="1108" t="e">
        <f>D30+D50</f>
        <v>#REF!</v>
      </c>
      <c r="E52" s="1109"/>
      <c r="F52" s="1120"/>
      <c r="G52" s="1101"/>
      <c r="H52" s="1135" t="e">
        <f>H30+H50</f>
        <v>#DIV/0!</v>
      </c>
      <c r="I52" s="1109"/>
      <c r="J52" s="533" t="e">
        <f>J30+J50</f>
        <v>#DIV/0!</v>
      </c>
      <c r="K52" s="515" t="e">
        <f>K30+K50</f>
        <v>#DIV/0!</v>
      </c>
      <c r="L52" s="514" t="e">
        <f>L30+L50</f>
        <v>#DIV/0!</v>
      </c>
    </row>
    <row r="53" spans="2:12" ht="15.75" x14ac:dyDescent="0.25">
      <c r="B53" s="850"/>
      <c r="C53" s="857"/>
      <c r="D53" s="1110"/>
      <c r="E53" s="1111"/>
      <c r="F53" s="1120"/>
      <c r="G53" s="1101"/>
      <c r="H53" s="1127"/>
      <c r="I53" s="1128"/>
      <c r="J53" s="706"/>
      <c r="K53" s="236"/>
      <c r="L53" s="174"/>
    </row>
    <row r="54" spans="2:12" ht="18.75" x14ac:dyDescent="0.25">
      <c r="B54" s="849" t="s">
        <v>518</v>
      </c>
      <c r="C54" s="859" t="s">
        <v>4</v>
      </c>
      <c r="D54" s="1098">
        <f>'Річний план'!H16</f>
        <v>0</v>
      </c>
      <c r="E54" s="1099"/>
      <c r="F54" s="1120"/>
      <c r="G54" s="1101"/>
      <c r="H54" s="1136" t="e">
        <f>'Річний план'!I16</f>
        <v>#DIV/0!</v>
      </c>
      <c r="I54" s="1099"/>
      <c r="J54" s="707" t="e">
        <f>'Річний план'!I7</f>
        <v>#DIV/0!</v>
      </c>
      <c r="K54" s="542" t="e">
        <f>'Річний план'!I10</f>
        <v>#DIV/0!</v>
      </c>
      <c r="L54" s="542">
        <f>'Річний план'!I13</f>
        <v>0</v>
      </c>
    </row>
    <row r="55" spans="2:12" ht="15.75" x14ac:dyDescent="0.25">
      <c r="B55" s="850" t="s">
        <v>519</v>
      </c>
      <c r="C55" s="860" t="s">
        <v>11</v>
      </c>
      <c r="D55" s="1100"/>
      <c r="E55" s="1101"/>
      <c r="F55" s="1120"/>
      <c r="G55" s="1101"/>
      <c r="H55" s="1127"/>
      <c r="I55" s="1128"/>
      <c r="J55" s="708" t="e">
        <f>J54/H54</f>
        <v>#DIV/0!</v>
      </c>
      <c r="K55" s="239" t="e">
        <f>K54/H54</f>
        <v>#DIV/0!</v>
      </c>
      <c r="L55" s="238" t="e">
        <f>L54/H54</f>
        <v>#DIV/0!</v>
      </c>
    </row>
    <row r="56" spans="2:12" ht="16.5" thickBot="1" x14ac:dyDescent="0.3">
      <c r="B56" s="850"/>
      <c r="C56" s="860"/>
      <c r="D56" s="1102"/>
      <c r="E56" s="1103"/>
      <c r="F56" s="1124"/>
      <c r="G56" s="1103"/>
      <c r="H56" s="1137"/>
      <c r="I56" s="1138"/>
      <c r="J56" s="714"/>
      <c r="K56" s="715"/>
      <c r="L56" s="716"/>
    </row>
    <row r="57" spans="2:12" ht="31.5" x14ac:dyDescent="0.25">
      <c r="B57" s="851" t="s">
        <v>520</v>
      </c>
      <c r="C57" s="861"/>
      <c r="D57" s="1104"/>
      <c r="E57" s="1105"/>
      <c r="F57" s="1125"/>
      <c r="G57" s="1105"/>
      <c r="H57" s="1139"/>
      <c r="I57" s="1140"/>
      <c r="J57" s="618"/>
      <c r="K57" s="537"/>
      <c r="L57" s="536"/>
    </row>
    <row r="58" spans="2:12" ht="15.75" x14ac:dyDescent="0.25">
      <c r="B58" s="850"/>
      <c r="C58" s="857"/>
      <c r="D58" s="1100"/>
      <c r="E58" s="1101"/>
      <c r="F58" s="1120"/>
      <c r="G58" s="1101"/>
      <c r="H58" s="1127"/>
      <c r="I58" s="1128"/>
      <c r="J58" s="706"/>
      <c r="K58" s="236"/>
      <c r="L58" s="174"/>
    </row>
    <row r="59" spans="2:12" ht="15.75" x14ac:dyDescent="0.25">
      <c r="B59" s="852" t="s">
        <v>521</v>
      </c>
      <c r="C59" s="862" t="s">
        <v>154</v>
      </c>
      <c r="D59" s="1100"/>
      <c r="E59" s="1101"/>
      <c r="F59" s="1120"/>
      <c r="G59" s="1101"/>
      <c r="H59" s="1127"/>
      <c r="I59" s="1128"/>
      <c r="J59" s="528" t="e">
        <f>J52/J54</f>
        <v>#DIV/0!</v>
      </c>
      <c r="K59" s="518" t="e">
        <f t="shared" ref="K59:L59" si="7">K52/K54</f>
        <v>#DIV/0!</v>
      </c>
      <c r="L59" s="518" t="e">
        <f t="shared" si="7"/>
        <v>#DIV/0!</v>
      </c>
    </row>
    <row r="60" spans="2:12" ht="16.5" thickBot="1" x14ac:dyDescent="0.3">
      <c r="B60" s="852" t="s">
        <v>522</v>
      </c>
      <c r="C60" s="862" t="s">
        <v>154</v>
      </c>
      <c r="D60" s="1118"/>
      <c r="E60" s="1119"/>
      <c r="F60" s="1126"/>
      <c r="G60" s="1119"/>
      <c r="H60" s="1141"/>
      <c r="I60" s="1142"/>
      <c r="J60" s="720" t="e">
        <f>J59*1.2</f>
        <v>#DIV/0!</v>
      </c>
      <c r="K60" s="519" t="e">
        <f>K59*1.2</f>
        <v>#DIV/0!</v>
      </c>
      <c r="L60" s="519" t="e">
        <f>L59*1.2</f>
        <v>#DIV/0!</v>
      </c>
    </row>
    <row r="61" spans="2:12" ht="15.75" x14ac:dyDescent="0.25">
      <c r="B61" s="852"/>
      <c r="C61" s="862"/>
      <c r="D61" s="1106"/>
      <c r="E61" s="1107"/>
      <c r="F61" s="1123"/>
      <c r="G61" s="1107"/>
      <c r="H61" s="1143"/>
      <c r="I61" s="1144"/>
      <c r="J61" s="717"/>
      <c r="K61" s="718"/>
      <c r="L61" s="719"/>
    </row>
    <row r="62" spans="2:12" ht="31.5" x14ac:dyDescent="0.25">
      <c r="B62" s="851" t="s">
        <v>523</v>
      </c>
      <c r="C62" s="861"/>
      <c r="D62" s="1100"/>
      <c r="E62" s="1101"/>
      <c r="F62" s="1120"/>
      <c r="G62" s="1101"/>
      <c r="H62" s="1127"/>
      <c r="I62" s="1128"/>
      <c r="J62" s="520"/>
      <c r="K62" s="516"/>
      <c r="L62" s="521"/>
    </row>
    <row r="63" spans="2:12" ht="15.75" x14ac:dyDescent="0.25">
      <c r="B63" s="852"/>
      <c r="C63" s="862"/>
      <c r="D63" s="1100"/>
      <c r="E63" s="1101"/>
      <c r="F63" s="1120"/>
      <c r="G63" s="1101"/>
      <c r="H63" s="1127"/>
      <c r="I63" s="1128"/>
      <c r="J63" s="522"/>
      <c r="K63" s="517"/>
      <c r="L63" s="523"/>
    </row>
    <row r="64" spans="2:12" ht="15.75" x14ac:dyDescent="0.25">
      <c r="B64" s="852" t="s">
        <v>518</v>
      </c>
      <c r="C64" s="863" t="s">
        <v>4</v>
      </c>
      <c r="D64" s="1112">
        <f>D54</f>
        <v>0</v>
      </c>
      <c r="E64" s="1113"/>
      <c r="F64" s="1120"/>
      <c r="G64" s="1101"/>
      <c r="H64" s="1129" t="e">
        <f t="shared" ref="H64:L64" si="8">H54</f>
        <v>#DIV/0!</v>
      </c>
      <c r="I64" s="1113"/>
      <c r="J64" s="526" t="e">
        <f t="shared" si="8"/>
        <v>#DIV/0!</v>
      </c>
      <c r="K64" s="524" t="e">
        <f t="shared" si="8"/>
        <v>#DIV/0!</v>
      </c>
      <c r="L64" s="524">
        <f t="shared" si="8"/>
        <v>0</v>
      </c>
    </row>
    <row r="65" spans="2:12" ht="15.75" x14ac:dyDescent="0.25">
      <c r="B65" s="852" t="s">
        <v>524</v>
      </c>
      <c r="C65" s="862" t="s">
        <v>525</v>
      </c>
      <c r="D65" s="1114"/>
      <c r="E65" s="1115"/>
      <c r="F65" s="1120"/>
      <c r="G65" s="1101"/>
      <c r="H65" s="1129">
        <f>SUM(J65:L65)</f>
        <v>214</v>
      </c>
      <c r="I65" s="1113"/>
      <c r="J65" s="525">
        <v>200</v>
      </c>
      <c r="K65" s="524">
        <v>4</v>
      </c>
      <c r="L65" s="526">
        <v>10</v>
      </c>
    </row>
    <row r="66" spans="2:12" ht="15.75" x14ac:dyDescent="0.25">
      <c r="B66" s="852"/>
      <c r="C66" s="862"/>
      <c r="D66" s="1114"/>
      <c r="E66" s="1115"/>
      <c r="F66" s="1120"/>
      <c r="G66" s="1101"/>
      <c r="H66" s="1130"/>
      <c r="I66" s="1117"/>
      <c r="J66" s="522"/>
      <c r="K66" s="517"/>
      <c r="L66" s="523"/>
    </row>
    <row r="67" spans="2:12" ht="31.5" x14ac:dyDescent="0.25">
      <c r="B67" s="853" t="s">
        <v>526</v>
      </c>
      <c r="C67" s="862" t="s">
        <v>132</v>
      </c>
      <c r="D67" s="1116" t="e">
        <f>D30</f>
        <v>#REF!</v>
      </c>
      <c r="E67" s="1117"/>
      <c r="F67" s="1120"/>
      <c r="G67" s="1101"/>
      <c r="H67" s="1130" t="e">
        <f>H30</f>
        <v>#DIV/0!</v>
      </c>
      <c r="I67" s="1117"/>
      <c r="J67" s="528" t="e">
        <f t="shared" ref="J67:L67" si="9">J30</f>
        <v>#DIV/0!</v>
      </c>
      <c r="K67" s="518" t="e">
        <f t="shared" si="9"/>
        <v>#DIV/0!</v>
      </c>
      <c r="L67" s="518" t="e">
        <f t="shared" si="9"/>
        <v>#DIV/0!</v>
      </c>
    </row>
    <row r="68" spans="2:12" ht="15.75" x14ac:dyDescent="0.25">
      <c r="B68" s="854" t="s">
        <v>540</v>
      </c>
      <c r="C68" s="862" t="s">
        <v>132</v>
      </c>
      <c r="D68" s="1116">
        <f>D10+D11+D12+D14</f>
        <v>0</v>
      </c>
      <c r="E68" s="1117"/>
      <c r="F68" s="1120"/>
      <c r="G68" s="1101"/>
      <c r="H68" s="1130" t="e">
        <f>H10+H11+H12+H14</f>
        <v>#DIV/0!</v>
      </c>
      <c r="I68" s="1117"/>
      <c r="J68" s="528" t="e">
        <f t="shared" ref="J68:L68" si="10">J10+J11+J12+J14</f>
        <v>#DIV/0!</v>
      </c>
      <c r="K68" s="518" t="e">
        <f t="shared" si="10"/>
        <v>#DIV/0!</v>
      </c>
      <c r="L68" s="518" t="e">
        <f t="shared" si="10"/>
        <v>#DIV/0!</v>
      </c>
    </row>
    <row r="69" spans="2:12" ht="30" x14ac:dyDescent="0.25">
      <c r="B69" s="854" t="s">
        <v>527</v>
      </c>
      <c r="C69" s="862" t="s">
        <v>132</v>
      </c>
      <c r="D69" s="1116" t="e">
        <f>D30-D68</f>
        <v>#REF!</v>
      </c>
      <c r="E69" s="1117"/>
      <c r="F69" s="1120"/>
      <c r="G69" s="1101"/>
      <c r="H69" s="1130" t="e">
        <f t="shared" ref="H69:L69" si="11">H30-H68</f>
        <v>#DIV/0!</v>
      </c>
      <c r="I69" s="1117"/>
      <c r="J69" s="528" t="e">
        <f t="shared" si="11"/>
        <v>#DIV/0!</v>
      </c>
      <c r="K69" s="518" t="e">
        <f t="shared" si="11"/>
        <v>#DIV/0!</v>
      </c>
      <c r="L69" s="518" t="e">
        <f t="shared" si="11"/>
        <v>#DIV/0!</v>
      </c>
    </row>
    <row r="70" spans="2:12" ht="15.75" x14ac:dyDescent="0.25">
      <c r="B70" s="852"/>
      <c r="C70" s="862"/>
      <c r="D70" s="1114"/>
      <c r="E70" s="1115"/>
      <c r="F70" s="1120"/>
      <c r="G70" s="1101"/>
      <c r="H70" s="1130"/>
      <c r="I70" s="1117"/>
      <c r="J70" s="522"/>
      <c r="K70" s="517"/>
      <c r="L70" s="523"/>
    </row>
    <row r="71" spans="2:12" ht="31.5" x14ac:dyDescent="0.25">
      <c r="B71" s="851" t="s">
        <v>528</v>
      </c>
      <c r="C71" s="862"/>
      <c r="D71" s="1116">
        <f>D50</f>
        <v>0</v>
      </c>
      <c r="E71" s="1117"/>
      <c r="F71" s="1120"/>
      <c r="G71" s="1101"/>
      <c r="H71" s="1130" t="e">
        <f>H50</f>
        <v>#DIV/0!</v>
      </c>
      <c r="I71" s="1117"/>
      <c r="J71" s="532" t="e">
        <f>J50</f>
        <v>#DIV/0!</v>
      </c>
      <c r="K71" s="518" t="e">
        <f>K50</f>
        <v>#DIV/0!</v>
      </c>
      <c r="L71" s="528" t="e">
        <f>L50</f>
        <v>#DIV/0!</v>
      </c>
    </row>
    <row r="72" spans="2:12" ht="15.75" x14ac:dyDescent="0.25">
      <c r="B72" s="854" t="s">
        <v>529</v>
      </c>
      <c r="C72" s="862" t="s">
        <v>11</v>
      </c>
      <c r="D72" s="1114"/>
      <c r="E72" s="1115"/>
      <c r="F72" s="1120"/>
      <c r="G72" s="1101"/>
      <c r="H72" s="1145"/>
      <c r="I72" s="1146"/>
      <c r="J72" s="530"/>
      <c r="K72" s="531"/>
      <c r="L72" s="529"/>
    </row>
    <row r="73" spans="2:12" ht="15.75" x14ac:dyDescent="0.25">
      <c r="B73" s="854" t="s">
        <v>529</v>
      </c>
      <c r="C73" s="862" t="s">
        <v>132</v>
      </c>
      <c r="D73" s="1114"/>
      <c r="E73" s="1115"/>
      <c r="F73" s="1120"/>
      <c r="G73" s="1101"/>
      <c r="H73" s="1130" t="e">
        <f>SUM(J73:L73)</f>
        <v>#DIV/0!</v>
      </c>
      <c r="I73" s="1117"/>
      <c r="J73" s="532" t="e">
        <f>J71*J72</f>
        <v>#DIV/0!</v>
      </c>
      <c r="K73" s="518" t="e">
        <f>K71*K72</f>
        <v>#DIV/0!</v>
      </c>
      <c r="L73" s="528" t="e">
        <f>L71*L72</f>
        <v>#DIV/0!</v>
      </c>
    </row>
    <row r="74" spans="2:12" ht="15.75" x14ac:dyDescent="0.25">
      <c r="B74" s="854" t="s">
        <v>530</v>
      </c>
      <c r="C74" s="862" t="s">
        <v>11</v>
      </c>
      <c r="D74" s="1114"/>
      <c r="E74" s="1115"/>
      <c r="F74" s="1120"/>
      <c r="G74" s="1101"/>
      <c r="H74" s="1145"/>
      <c r="I74" s="1146"/>
      <c r="J74" s="530">
        <f>100%-J72</f>
        <v>1</v>
      </c>
      <c r="K74" s="531">
        <f>100%-K72</f>
        <v>1</v>
      </c>
      <c r="L74" s="529">
        <f>100%-L72</f>
        <v>1</v>
      </c>
    </row>
    <row r="75" spans="2:12" ht="15.75" x14ac:dyDescent="0.25">
      <c r="B75" s="854" t="s">
        <v>530</v>
      </c>
      <c r="C75" s="862" t="s">
        <v>132</v>
      </c>
      <c r="D75" s="1114"/>
      <c r="E75" s="1115"/>
      <c r="F75" s="1120"/>
      <c r="G75" s="1101"/>
      <c r="H75" s="1130" t="e">
        <f>SUM(J75:L75)</f>
        <v>#DIV/0!</v>
      </c>
      <c r="I75" s="1117"/>
      <c r="J75" s="532" t="e">
        <f>J71*J74</f>
        <v>#DIV/0!</v>
      </c>
      <c r="K75" s="518" t="e">
        <f>K71*K74</f>
        <v>#DIV/0!</v>
      </c>
      <c r="L75" s="528" t="e">
        <f>L71*L74</f>
        <v>#DIV/0!</v>
      </c>
    </row>
    <row r="76" spans="2:12" ht="15.75" x14ac:dyDescent="0.25">
      <c r="B76" s="852"/>
      <c r="C76" s="862"/>
      <c r="D76" s="1114"/>
      <c r="E76" s="1115"/>
      <c r="F76" s="1120"/>
      <c r="G76" s="1101"/>
      <c r="H76" s="1130"/>
      <c r="I76" s="1117"/>
      <c r="J76" s="522"/>
      <c r="K76" s="517"/>
      <c r="L76" s="523"/>
    </row>
    <row r="77" spans="2:12" ht="31.5" x14ac:dyDescent="0.25">
      <c r="B77" s="851" t="s">
        <v>531</v>
      </c>
      <c r="C77" s="861" t="s">
        <v>132</v>
      </c>
      <c r="D77" s="1114"/>
      <c r="E77" s="1115"/>
      <c r="F77" s="1120"/>
      <c r="G77" s="1101"/>
      <c r="H77" s="1130" t="e">
        <f>H67+H71</f>
        <v>#DIV/0!</v>
      </c>
      <c r="I77" s="1117"/>
      <c r="J77" s="532" t="e">
        <f>J67+J71</f>
        <v>#DIV/0!</v>
      </c>
      <c r="K77" s="518" t="e">
        <f>K67+K71</f>
        <v>#DIV/0!</v>
      </c>
      <c r="L77" s="528" t="e">
        <f>L67+L71</f>
        <v>#DIV/0!</v>
      </c>
    </row>
    <row r="78" spans="2:12" ht="15.75" x14ac:dyDescent="0.25">
      <c r="B78" s="854" t="s">
        <v>532</v>
      </c>
      <c r="C78" s="862" t="s">
        <v>132</v>
      </c>
      <c r="D78" s="1114"/>
      <c r="E78" s="1115"/>
      <c r="F78" s="1120"/>
      <c r="G78" s="1101"/>
      <c r="H78" s="1130" t="e">
        <f>H68+H73</f>
        <v>#DIV/0!</v>
      </c>
      <c r="I78" s="1117"/>
      <c r="J78" s="532" t="e">
        <f>J68+J73</f>
        <v>#DIV/0!</v>
      </c>
      <c r="K78" s="518" t="e">
        <f>K68+K73</f>
        <v>#DIV/0!</v>
      </c>
      <c r="L78" s="528" t="e">
        <f>L68+L73</f>
        <v>#DIV/0!</v>
      </c>
    </row>
    <row r="79" spans="2:12" ht="15.75" x14ac:dyDescent="0.25">
      <c r="B79" s="854" t="s">
        <v>533</v>
      </c>
      <c r="C79" s="862" t="s">
        <v>132</v>
      </c>
      <c r="D79" s="1114"/>
      <c r="E79" s="1115"/>
      <c r="F79" s="1120"/>
      <c r="G79" s="1101"/>
      <c r="H79" s="1130" t="e">
        <f>H69+H75</f>
        <v>#DIV/0!</v>
      </c>
      <c r="I79" s="1117"/>
      <c r="J79" s="532" t="e">
        <f>J69+J75</f>
        <v>#DIV/0!</v>
      </c>
      <c r="K79" s="518" t="e">
        <f>K69+K75</f>
        <v>#DIV/0!</v>
      </c>
      <c r="L79" s="528" t="e">
        <f>L69+L75</f>
        <v>#DIV/0!</v>
      </c>
    </row>
    <row r="80" spans="2:12" ht="15.75" x14ac:dyDescent="0.25">
      <c r="B80" s="852"/>
      <c r="C80" s="862"/>
      <c r="D80" s="1114"/>
      <c r="E80" s="1115"/>
      <c r="F80" s="1120"/>
      <c r="G80" s="1101"/>
      <c r="H80" s="1130"/>
      <c r="I80" s="1117"/>
      <c r="J80" s="522"/>
      <c r="K80" s="517"/>
      <c r="L80" s="523"/>
    </row>
    <row r="81" spans="2:12" ht="47.25" x14ac:dyDescent="0.25">
      <c r="B81" s="851" t="s">
        <v>541</v>
      </c>
      <c r="C81" s="861" t="s">
        <v>154</v>
      </c>
      <c r="D81" s="1114"/>
      <c r="E81" s="1115"/>
      <c r="F81" s="1120"/>
      <c r="G81" s="1101"/>
      <c r="H81" s="1147"/>
      <c r="I81" s="1148"/>
      <c r="J81" s="528" t="e">
        <f>J78/J64</f>
        <v>#DIV/0!</v>
      </c>
      <c r="K81" s="518" t="e">
        <f>K78/K64</f>
        <v>#DIV/0!</v>
      </c>
      <c r="L81" s="528" t="e">
        <f>L78/L64</f>
        <v>#DIV/0!</v>
      </c>
    </row>
    <row r="82" spans="2:12" ht="31.5" x14ac:dyDescent="0.25">
      <c r="B82" s="851" t="s">
        <v>535</v>
      </c>
      <c r="C82" s="858" t="s">
        <v>536</v>
      </c>
      <c r="D82" s="1114"/>
      <c r="E82" s="1115"/>
      <c r="F82" s="1120"/>
      <c r="G82" s="1101"/>
      <c r="H82" s="1147" t="e">
        <f>H79/H65/12</f>
        <v>#DIV/0!</v>
      </c>
      <c r="I82" s="1148"/>
      <c r="J82" s="528" t="e">
        <f>H82</f>
        <v>#DIV/0!</v>
      </c>
      <c r="K82" s="518" t="e">
        <f>H82</f>
        <v>#DIV/0!</v>
      </c>
      <c r="L82" s="528" t="e">
        <f>H82</f>
        <v>#DIV/0!</v>
      </c>
    </row>
    <row r="83" spans="2:12" ht="15.75" x14ac:dyDescent="0.25">
      <c r="B83" s="852"/>
      <c r="C83" s="862"/>
      <c r="D83" s="1114"/>
      <c r="E83" s="1115"/>
      <c r="F83" s="1120"/>
      <c r="G83" s="1101"/>
      <c r="H83" s="1149"/>
      <c r="I83" s="1150"/>
      <c r="J83" s="521"/>
      <c r="K83" s="516"/>
      <c r="L83" s="521"/>
    </row>
    <row r="84" spans="2:12" ht="47.25" x14ac:dyDescent="0.25">
      <c r="B84" s="851" t="s">
        <v>542</v>
      </c>
      <c r="C84" s="861" t="s">
        <v>154</v>
      </c>
      <c r="D84" s="1114"/>
      <c r="E84" s="1115"/>
      <c r="F84" s="1120"/>
      <c r="G84" s="1101"/>
      <c r="H84" s="1149"/>
      <c r="I84" s="1150"/>
      <c r="J84" s="533" t="e">
        <f t="shared" ref="J84:L85" si="12">J81*1.2</f>
        <v>#DIV/0!</v>
      </c>
      <c r="K84" s="514" t="e">
        <f t="shared" si="12"/>
        <v>#DIV/0!</v>
      </c>
      <c r="L84" s="533" t="e">
        <f t="shared" si="12"/>
        <v>#DIV/0!</v>
      </c>
    </row>
    <row r="85" spans="2:12" ht="32.25" thickBot="1" x14ac:dyDescent="0.3">
      <c r="B85" s="855" t="s">
        <v>543</v>
      </c>
      <c r="C85" s="864" t="s">
        <v>536</v>
      </c>
      <c r="D85" s="1121"/>
      <c r="E85" s="1122"/>
      <c r="F85" s="1126"/>
      <c r="G85" s="1119"/>
      <c r="H85" s="1151" t="e">
        <f>H82*1.2</f>
        <v>#DIV/0!</v>
      </c>
      <c r="I85" s="1152"/>
      <c r="J85" s="535" t="e">
        <f>J82*1.2</f>
        <v>#DIV/0!</v>
      </c>
      <c r="K85" s="534" t="e">
        <f t="shared" si="12"/>
        <v>#DIV/0!</v>
      </c>
      <c r="L85" s="535" t="e">
        <f t="shared" si="12"/>
        <v>#DIV/0!</v>
      </c>
    </row>
  </sheetData>
  <mergeCells count="128">
    <mergeCell ref="H82:I82"/>
    <mergeCell ref="H83:I83"/>
    <mergeCell ref="H84:I84"/>
    <mergeCell ref="H85:I85"/>
    <mergeCell ref="H77:I77"/>
    <mergeCell ref="H78:I78"/>
    <mergeCell ref="H79:I79"/>
    <mergeCell ref="H80:I80"/>
    <mergeCell ref="H81:I81"/>
    <mergeCell ref="H72:I72"/>
    <mergeCell ref="H73:I73"/>
    <mergeCell ref="H74:I74"/>
    <mergeCell ref="H75:I75"/>
    <mergeCell ref="H76:I76"/>
    <mergeCell ref="H67:I67"/>
    <mergeCell ref="H68:I68"/>
    <mergeCell ref="H69:I69"/>
    <mergeCell ref="H70:I70"/>
    <mergeCell ref="H71:I71"/>
    <mergeCell ref="H62:I62"/>
    <mergeCell ref="H63:I63"/>
    <mergeCell ref="H64:I64"/>
    <mergeCell ref="H65:I65"/>
    <mergeCell ref="H66:I66"/>
    <mergeCell ref="F83:G83"/>
    <mergeCell ref="F84:G84"/>
    <mergeCell ref="F85:G85"/>
    <mergeCell ref="H49:I49"/>
    <mergeCell ref="H50:I50"/>
    <mergeCell ref="H51:I51"/>
    <mergeCell ref="H52:I52"/>
    <mergeCell ref="H53:I53"/>
    <mergeCell ref="H54:I54"/>
    <mergeCell ref="H55:I55"/>
    <mergeCell ref="H56:I56"/>
    <mergeCell ref="H57:I57"/>
    <mergeCell ref="H58:I58"/>
    <mergeCell ref="H59:I59"/>
    <mergeCell ref="H60:I60"/>
    <mergeCell ref="H61:I61"/>
    <mergeCell ref="F78:G78"/>
    <mergeCell ref="F79:G79"/>
    <mergeCell ref="F80:G80"/>
    <mergeCell ref="F81:G81"/>
    <mergeCell ref="F82:G82"/>
    <mergeCell ref="F73:G73"/>
    <mergeCell ref="F74:G74"/>
    <mergeCell ref="F75:G75"/>
    <mergeCell ref="F76:G76"/>
    <mergeCell ref="F77:G77"/>
    <mergeCell ref="F68:G68"/>
    <mergeCell ref="F69:G69"/>
    <mergeCell ref="F70:G70"/>
    <mergeCell ref="F71:G71"/>
    <mergeCell ref="F72:G72"/>
    <mergeCell ref="F63:G63"/>
    <mergeCell ref="F64:G64"/>
    <mergeCell ref="F65:G65"/>
    <mergeCell ref="F66:G66"/>
    <mergeCell ref="F67:G67"/>
    <mergeCell ref="D84:E84"/>
    <mergeCell ref="D85:E85"/>
    <mergeCell ref="F49:G49"/>
    <mergeCell ref="F50:G50"/>
    <mergeCell ref="F51:G51"/>
    <mergeCell ref="F52:G52"/>
    <mergeCell ref="F53:G53"/>
    <mergeCell ref="F54:G54"/>
    <mergeCell ref="F55:G55"/>
    <mergeCell ref="F56:G56"/>
    <mergeCell ref="F57:G57"/>
    <mergeCell ref="F58:G58"/>
    <mergeCell ref="F59:G59"/>
    <mergeCell ref="F60:G60"/>
    <mergeCell ref="F61:G61"/>
    <mergeCell ref="F62:G62"/>
    <mergeCell ref="D79:E79"/>
    <mergeCell ref="D80:E80"/>
    <mergeCell ref="D81:E81"/>
    <mergeCell ref="D82:E82"/>
    <mergeCell ref="D83:E83"/>
    <mergeCell ref="D74:E74"/>
    <mergeCell ref="D75:E75"/>
    <mergeCell ref="D76:E76"/>
    <mergeCell ref="D77:E77"/>
    <mergeCell ref="D78:E78"/>
    <mergeCell ref="D69:E69"/>
    <mergeCell ref="D70:E70"/>
    <mergeCell ref="D71:E71"/>
    <mergeCell ref="D72:E72"/>
    <mergeCell ref="D73:E73"/>
    <mergeCell ref="D64:E64"/>
    <mergeCell ref="D65:E65"/>
    <mergeCell ref="D66:E66"/>
    <mergeCell ref="D67:E67"/>
    <mergeCell ref="D68:E68"/>
    <mergeCell ref="D59:E59"/>
    <mergeCell ref="D60:E60"/>
    <mergeCell ref="D61:E61"/>
    <mergeCell ref="D62:E62"/>
    <mergeCell ref="D63:E63"/>
    <mergeCell ref="D54:E54"/>
    <mergeCell ref="D55:E55"/>
    <mergeCell ref="D56:E56"/>
    <mergeCell ref="D57:E57"/>
    <mergeCell ref="D58:E58"/>
    <mergeCell ref="D49:E49"/>
    <mergeCell ref="D50:E50"/>
    <mergeCell ref="D51:E51"/>
    <mergeCell ref="D52:E52"/>
    <mergeCell ref="D53:E53"/>
    <mergeCell ref="B47:B48"/>
    <mergeCell ref="C47:C48"/>
    <mergeCell ref="J47:J48"/>
    <mergeCell ref="K47:K48"/>
    <mergeCell ref="L47:L48"/>
    <mergeCell ref="D47:E48"/>
    <mergeCell ref="F47:G48"/>
    <mergeCell ref="H47:I48"/>
    <mergeCell ref="B1:L1"/>
    <mergeCell ref="D3:E4"/>
    <mergeCell ref="F3:G4"/>
    <mergeCell ref="H3:I4"/>
    <mergeCell ref="B3:B5"/>
    <mergeCell ref="J3:J5"/>
    <mergeCell ref="K3:K5"/>
    <mergeCell ref="L3:L5"/>
    <mergeCell ref="B45:L45"/>
  </mergeCells>
  <hyperlinks>
    <hyperlink ref="J31" location="'Річний план'!I42" display="='Річний план'!I42"/>
    <hyperlink ref="K31:L31" location="'Річний план'!I42" display="='Річний план'!I42"/>
    <hyperlink ref="D8" location="'Прямі витрати'!D6" display="='Прямі витрати'!D6"/>
    <hyperlink ref="H8" location="'Прямі витрати'!D6" display="='Прямі витрати'!D6"/>
    <hyperlink ref="D9" location="'Прямі витрати'!D7" display="='Прямі витрати'!D7"/>
    <hyperlink ref="H9" location="'Прямі витрати'!D7" display="='Прямі витрати'!D7"/>
    <hyperlink ref="D10:D11" location="'Прямі витрати'!D7" display="='Прямі витрати'!D7"/>
    <hyperlink ref="H10" location="'Прямі витрати'!D7" display="='Прямі витрати'!D7"/>
    <hyperlink ref="H11" location="'Прямі витрати'!D7" display="='Прямі витрати'!D7"/>
    <hyperlink ref="D12" location="Електроенергія!D10" display="=Електроенергія!D10"/>
    <hyperlink ref="D14" location="'Прямі витрати'!D14" display="='Прямі витрати'!D14"/>
    <hyperlink ref="H14" location="'Прямі витрати'!D14" display="='Прямі витрати'!D14"/>
    <hyperlink ref="D16" location="'Прямі витрати'!D16" display="='Прямі витрати'!D16"/>
    <hyperlink ref="H16" location="'Прямі витрати'!D16" display="='Прямі витрати'!D16"/>
    <hyperlink ref="D17" location="'Прямі витрати'!D16" display="='Прямі витрати'!D16"/>
    <hyperlink ref="H17" location="'Прямі витрати'!D16" display="='Прямі витрати'!D16"/>
    <hyperlink ref="D18" location="'Прямі витрати'!D16" display="='Прямі витрати'!D16"/>
    <hyperlink ref="H18" location="'Прямі витрати'!D16" display="='Прямі витрати'!D16"/>
    <hyperlink ref="D19" location="'Прямі витрати'!D16" display="='Прямі витрати'!D16"/>
    <hyperlink ref="H19" location="'Прямі витрати'!D16" display="='Прямі витрати'!D16"/>
    <hyperlink ref="D20" location="'Прямі витрати'!D20" display="='Прямі витрати'!D20"/>
    <hyperlink ref="H20" location="'Прямі витрати'!D20" display="='Прямі витрати'!D20"/>
    <hyperlink ref="D21" location="'Прямі витрати'!D20" display="='Прямі витрати'!D20"/>
    <hyperlink ref="D22" location="'Прямі витрати'!D20" display="='Прямі витрати'!D20"/>
    <hyperlink ref="D23" location="'Прямі витрати'!D20" display="='Прямі витрати'!D20"/>
    <hyperlink ref="H21" location="'Прямі витрати'!D20" display="='Прямі витрати'!D20"/>
    <hyperlink ref="H22" location="'Прямі витрати'!D20" display="='Прямі витрати'!D20"/>
    <hyperlink ref="H23" location="'Прямі витрати'!D20" display="='Прямі витрати'!D20"/>
    <hyperlink ref="D24" location="ЗВВ!C6" display="=ЗВВ!C6"/>
    <hyperlink ref="H24" location="ЗВВ!C6" display="=ЗВВ!C6"/>
    <hyperlink ref="D25" location="'Адміністративні витрати'!C6" display="='Адміністративні витрати'!C6"/>
    <hyperlink ref="H25" location="'Адміністративні витрати'!C6" display="='Адміністративні витрати'!C6"/>
    <hyperlink ref="D26" location="'Витрати на збут'!C5" display="='Витрати на збут'!C5"/>
    <hyperlink ref="H26" location="'Витрати на збут'!C5" display="='Витрати на збут'!C5"/>
    <hyperlink ref="D28" location="'Фінансові витрати'!D6" display="='Фінансові витрати'!D6"/>
    <hyperlink ref="H28" location="'Фінансові витрати'!D6" display="='Фінансові витрати'!D6"/>
    <hyperlink ref="L54" location="'Річний план'!I13" display="='Річний план'!I13"/>
  </hyperlinks>
  <printOptions horizontalCentered="1" verticalCentered="1"/>
  <pageMargins left="0.70866141732283472" right="0.70866141732283472" top="0.74803149606299213" bottom="0.74803149606299213" header="0.31496062992125984" footer="0.31496062992125984"/>
  <pageSetup paperSize="9" scale="50" fitToHeight="2" orientation="landscape" r:id="rId1"/>
  <rowBreaks count="1" manualBreakCount="1">
    <brk id="43" max="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1"/>
  <sheetViews>
    <sheetView view="pageBreakPreview" zoomScale="80" zoomScaleSheetLayoutView="80" workbookViewId="0">
      <selection activeCell="G7" sqref="G7"/>
    </sheetView>
  </sheetViews>
  <sheetFormatPr defaultRowHeight="15" x14ac:dyDescent="0.25"/>
  <cols>
    <col min="1" max="1" width="3.85546875" customWidth="1"/>
    <col min="2" max="2" width="45.85546875" customWidth="1"/>
    <col min="3" max="3" width="15" customWidth="1"/>
    <col min="4" max="4" width="11.28515625" customWidth="1"/>
    <col min="5" max="5" width="16.140625" customWidth="1"/>
    <col min="6" max="6" width="15.7109375" customWidth="1"/>
    <col min="7" max="7" width="18.85546875" customWidth="1"/>
  </cols>
  <sheetData>
    <row r="1" spans="2:7" ht="50.25" customHeight="1" x14ac:dyDescent="0.3">
      <c r="B1" s="1016" t="s">
        <v>838</v>
      </c>
      <c r="C1" s="1016"/>
      <c r="D1" s="1016"/>
      <c r="E1" s="1016"/>
      <c r="F1" s="1016"/>
      <c r="G1" s="1016"/>
    </row>
    <row r="2" spans="2:7" ht="16.5" thickBot="1" x14ac:dyDescent="0.3">
      <c r="B2" s="140"/>
      <c r="C2" s="140"/>
      <c r="D2" s="141"/>
      <c r="E2" s="142"/>
      <c r="F2" s="140"/>
      <c r="G2" s="226" t="s">
        <v>537</v>
      </c>
    </row>
    <row r="3" spans="2:7" x14ac:dyDescent="0.25">
      <c r="B3" s="1155" t="s">
        <v>101</v>
      </c>
      <c r="C3" s="1153" t="s">
        <v>104</v>
      </c>
      <c r="D3" s="1157" t="s">
        <v>512</v>
      </c>
      <c r="E3" s="1159" t="s">
        <v>171</v>
      </c>
      <c r="F3" s="1161" t="s">
        <v>513</v>
      </c>
      <c r="G3" s="1153" t="s">
        <v>514</v>
      </c>
    </row>
    <row r="4" spans="2:7" ht="15.75" thickBot="1" x14ac:dyDescent="0.3">
      <c r="B4" s="1156"/>
      <c r="C4" s="1154"/>
      <c r="D4" s="1158"/>
      <c r="E4" s="1160"/>
      <c r="F4" s="1162"/>
      <c r="G4" s="1154"/>
    </row>
    <row r="5" spans="2:7" ht="15.75" x14ac:dyDescent="0.25">
      <c r="B5" s="867" t="s">
        <v>520</v>
      </c>
      <c r="C5" s="868"/>
      <c r="D5" s="869"/>
      <c r="E5" s="870"/>
      <c r="F5" s="871"/>
      <c r="G5" s="870"/>
    </row>
    <row r="6" spans="2:7" x14ac:dyDescent="0.25">
      <c r="B6" s="884"/>
      <c r="C6" s="722"/>
      <c r="D6" s="875"/>
      <c r="E6" s="722"/>
      <c r="F6" s="722"/>
      <c r="G6" s="885"/>
    </row>
    <row r="7" spans="2:7" x14ac:dyDescent="0.25">
      <c r="B7" s="886" t="s">
        <v>521</v>
      </c>
      <c r="C7" s="876" t="s">
        <v>154</v>
      </c>
      <c r="D7" s="877"/>
      <c r="E7" s="674" t="e">
        <f>'Повна собівартість'!J59</f>
        <v>#DIV/0!</v>
      </c>
      <c r="F7" s="674" t="e">
        <f>'Повна собівартість'!K59</f>
        <v>#DIV/0!</v>
      </c>
      <c r="G7" s="697" t="e">
        <f>'Повна собівартість'!L59</f>
        <v>#DIV/0!</v>
      </c>
    </row>
    <row r="8" spans="2:7" x14ac:dyDescent="0.25">
      <c r="B8" s="886" t="s">
        <v>522</v>
      </c>
      <c r="C8" s="876" t="s">
        <v>154</v>
      </c>
      <c r="D8" s="877"/>
      <c r="E8" s="674" t="e">
        <f>'Повна собівартість'!J60</f>
        <v>#DIV/0!</v>
      </c>
      <c r="F8" s="674" t="e">
        <f>'Повна собівартість'!K60</f>
        <v>#DIV/0!</v>
      </c>
      <c r="G8" s="697" t="e">
        <f>'Повна собівартість'!L60</f>
        <v>#DIV/0!</v>
      </c>
    </row>
    <row r="9" spans="2:7" x14ac:dyDescent="0.25">
      <c r="B9" s="886"/>
      <c r="C9" s="876"/>
      <c r="D9" s="877"/>
      <c r="E9" s="878"/>
      <c r="F9" s="878"/>
      <c r="G9" s="887"/>
    </row>
    <row r="10" spans="2:7" ht="15.75" x14ac:dyDescent="0.25">
      <c r="B10" s="888" t="s">
        <v>523</v>
      </c>
      <c r="C10" s="879"/>
      <c r="D10" s="880"/>
      <c r="E10" s="881"/>
      <c r="F10" s="881"/>
      <c r="G10" s="889"/>
    </row>
    <row r="11" spans="2:7" x14ac:dyDescent="0.25">
      <c r="B11" s="884"/>
      <c r="C11" s="876"/>
      <c r="D11" s="877"/>
      <c r="E11" s="878"/>
      <c r="F11" s="878"/>
      <c r="G11" s="887"/>
    </row>
    <row r="12" spans="2:7" ht="30" x14ac:dyDescent="0.25">
      <c r="B12" s="890" t="s">
        <v>534</v>
      </c>
      <c r="C12" s="876" t="s">
        <v>154</v>
      </c>
      <c r="D12" s="619"/>
      <c r="E12" s="674" t="e">
        <f>'Повна собівартість'!J81</f>
        <v>#DIV/0!</v>
      </c>
      <c r="F12" s="674" t="e">
        <f>'Повна собівартість'!K81</f>
        <v>#DIV/0!</v>
      </c>
      <c r="G12" s="697" t="e">
        <f>'Повна собівартість'!L81</f>
        <v>#DIV/0!</v>
      </c>
    </row>
    <row r="13" spans="2:7" ht="30" x14ac:dyDescent="0.25">
      <c r="B13" s="890" t="s">
        <v>535</v>
      </c>
      <c r="C13" s="882" t="s">
        <v>536</v>
      </c>
      <c r="D13" s="877"/>
      <c r="E13" s="674" t="e">
        <f>'Повна собівартість'!J82</f>
        <v>#DIV/0!</v>
      </c>
      <c r="F13" s="674" t="e">
        <f>'Повна собівартість'!K82</f>
        <v>#DIV/0!</v>
      </c>
      <c r="G13" s="697" t="e">
        <f>'Повна собівартість'!L82</f>
        <v>#DIV/0!</v>
      </c>
    </row>
    <row r="14" spans="2:7" x14ac:dyDescent="0.25">
      <c r="B14" s="886"/>
      <c r="C14" s="876"/>
      <c r="D14" s="877"/>
      <c r="E14" s="883"/>
      <c r="F14" s="883"/>
      <c r="G14" s="891"/>
    </row>
    <row r="15" spans="2:7" ht="30" x14ac:dyDescent="0.25">
      <c r="B15" s="890" t="s">
        <v>544</v>
      </c>
      <c r="C15" s="876" t="s">
        <v>154</v>
      </c>
      <c r="D15" s="877"/>
      <c r="E15" s="674" t="e">
        <f>'Повна собівартість'!J84</f>
        <v>#DIV/0!</v>
      </c>
      <c r="F15" s="674" t="e">
        <f>'Повна собівартість'!K84</f>
        <v>#DIV/0!</v>
      </c>
      <c r="G15" s="697" t="e">
        <f>'Повна собівартість'!L84</f>
        <v>#DIV/0!</v>
      </c>
    </row>
    <row r="16" spans="2:7" ht="30.75" thickBot="1" x14ac:dyDescent="0.3">
      <c r="B16" s="872" t="s">
        <v>543</v>
      </c>
      <c r="C16" s="873" t="s">
        <v>536</v>
      </c>
      <c r="D16" s="874"/>
      <c r="E16" s="892" t="e">
        <f>'Повна собівартість'!J85</f>
        <v>#DIV/0!</v>
      </c>
      <c r="F16" s="892" t="e">
        <f>'Повна собівартість'!K85</f>
        <v>#DIV/0!</v>
      </c>
      <c r="G16" s="892" t="e">
        <f>'Повна собівартість'!L85</f>
        <v>#DIV/0!</v>
      </c>
    </row>
    <row r="17" spans="2:7" ht="15.75" thickBot="1" x14ac:dyDescent="0.3">
      <c r="B17" s="244"/>
      <c r="C17" s="245"/>
      <c r="D17" s="246"/>
      <c r="E17" s="247"/>
      <c r="F17" s="247"/>
      <c r="G17" s="247"/>
    </row>
    <row r="18" spans="2:7" ht="79.5" thickBot="1" x14ac:dyDescent="0.3">
      <c r="B18" s="248" t="s">
        <v>545</v>
      </c>
      <c r="C18" s="249" t="s">
        <v>546</v>
      </c>
      <c r="D18" s="250" t="s">
        <v>547</v>
      </c>
      <c r="E18" s="251" t="s">
        <v>548</v>
      </c>
      <c r="F18" s="252"/>
      <c r="G18" s="252"/>
    </row>
    <row r="19" spans="2:7" x14ac:dyDescent="0.25">
      <c r="B19" s="253" t="s">
        <v>549</v>
      </c>
      <c r="C19" s="254"/>
      <c r="D19" s="255"/>
      <c r="E19" s="256"/>
      <c r="F19" s="163"/>
      <c r="G19" s="163"/>
    </row>
    <row r="20" spans="2:7" x14ac:dyDescent="0.25">
      <c r="B20" s="257">
        <v>1</v>
      </c>
      <c r="C20" s="258" t="e">
        <f>B20*$E$8</f>
        <v>#DIV/0!</v>
      </c>
      <c r="D20" s="259" t="e">
        <f>B20*$E$15+$E$16</f>
        <v>#DIV/0!</v>
      </c>
      <c r="E20" s="260" t="e">
        <f>C20-D20</f>
        <v>#DIV/0!</v>
      </c>
      <c r="F20" s="191"/>
      <c r="G20" s="191"/>
    </row>
    <row r="21" spans="2:7" x14ac:dyDescent="0.25">
      <c r="B21" s="257">
        <v>2</v>
      </c>
      <c r="C21" s="258" t="e">
        <f t="shared" ref="C21:C29" si="0">B21*$E$8</f>
        <v>#DIV/0!</v>
      </c>
      <c r="D21" s="259" t="e">
        <f t="shared" ref="D21:D29" si="1">B21*$E$15+$E$16</f>
        <v>#DIV/0!</v>
      </c>
      <c r="E21" s="260" t="e">
        <f t="shared" ref="E21:E29" si="2">C21-D21</f>
        <v>#DIV/0!</v>
      </c>
      <c r="F21" s="151"/>
      <c r="G21" s="151"/>
    </row>
    <row r="22" spans="2:7" x14ac:dyDescent="0.25">
      <c r="B22" s="257">
        <v>3</v>
      </c>
      <c r="C22" s="258" t="e">
        <f t="shared" si="0"/>
        <v>#DIV/0!</v>
      </c>
      <c r="D22" s="259" t="e">
        <f t="shared" si="1"/>
        <v>#DIV/0!</v>
      </c>
      <c r="E22" s="260" t="e">
        <f t="shared" si="2"/>
        <v>#DIV/0!</v>
      </c>
      <c r="F22" s="151"/>
      <c r="G22" s="151"/>
    </row>
    <row r="23" spans="2:7" x14ac:dyDescent="0.25">
      <c r="B23" s="261">
        <v>4</v>
      </c>
      <c r="C23" s="258" t="e">
        <f t="shared" si="0"/>
        <v>#DIV/0!</v>
      </c>
      <c r="D23" s="259" t="e">
        <f t="shared" si="1"/>
        <v>#DIV/0!</v>
      </c>
      <c r="E23" s="260" t="e">
        <f t="shared" si="2"/>
        <v>#DIV/0!</v>
      </c>
      <c r="F23" s="151"/>
      <c r="G23" s="151"/>
    </row>
    <row r="24" spans="2:7" x14ac:dyDescent="0.25">
      <c r="B24" s="257">
        <v>5</v>
      </c>
      <c r="C24" s="258" t="e">
        <f t="shared" si="0"/>
        <v>#DIV/0!</v>
      </c>
      <c r="D24" s="259" t="e">
        <f t="shared" si="1"/>
        <v>#DIV/0!</v>
      </c>
      <c r="E24" s="260" t="e">
        <f t="shared" si="2"/>
        <v>#DIV/0!</v>
      </c>
      <c r="F24" s="151"/>
      <c r="G24" s="151"/>
    </row>
    <row r="25" spans="2:7" x14ac:dyDescent="0.25">
      <c r="B25" s="257">
        <v>6</v>
      </c>
      <c r="C25" s="258" t="e">
        <f t="shared" si="0"/>
        <v>#DIV/0!</v>
      </c>
      <c r="D25" s="259" t="e">
        <f t="shared" si="1"/>
        <v>#DIV/0!</v>
      </c>
      <c r="E25" s="260" t="e">
        <f t="shared" si="2"/>
        <v>#DIV/0!</v>
      </c>
      <c r="F25" s="151"/>
      <c r="G25" s="151"/>
    </row>
    <row r="26" spans="2:7" x14ac:dyDescent="0.25">
      <c r="B26" s="257">
        <v>7</v>
      </c>
      <c r="C26" s="258" t="e">
        <f t="shared" si="0"/>
        <v>#DIV/0!</v>
      </c>
      <c r="D26" s="259" t="e">
        <f t="shared" si="1"/>
        <v>#DIV/0!</v>
      </c>
      <c r="E26" s="260" t="e">
        <f t="shared" si="2"/>
        <v>#DIV/0!</v>
      </c>
      <c r="F26" s="151"/>
      <c r="G26" s="151"/>
    </row>
    <row r="27" spans="2:7" x14ac:dyDescent="0.25">
      <c r="B27" s="257">
        <v>8</v>
      </c>
      <c r="C27" s="258" t="e">
        <f t="shared" si="0"/>
        <v>#DIV/0!</v>
      </c>
      <c r="D27" s="259" t="e">
        <f t="shared" si="1"/>
        <v>#DIV/0!</v>
      </c>
      <c r="E27" s="260" t="e">
        <f t="shared" si="2"/>
        <v>#DIV/0!</v>
      </c>
      <c r="F27" s="151"/>
      <c r="G27" s="151"/>
    </row>
    <row r="28" spans="2:7" x14ac:dyDescent="0.25">
      <c r="B28" s="257">
        <v>9</v>
      </c>
      <c r="C28" s="258" t="e">
        <f t="shared" si="0"/>
        <v>#DIV/0!</v>
      </c>
      <c r="D28" s="259" t="e">
        <f t="shared" si="1"/>
        <v>#DIV/0!</v>
      </c>
      <c r="E28" s="260" t="e">
        <f t="shared" si="2"/>
        <v>#DIV/0!</v>
      </c>
      <c r="F28" s="151"/>
      <c r="G28" s="151"/>
    </row>
    <row r="29" spans="2:7" ht="15.75" thickBot="1" x14ac:dyDescent="0.3">
      <c r="B29" s="262">
        <v>10</v>
      </c>
      <c r="C29" s="263" t="e">
        <f t="shared" si="0"/>
        <v>#DIV/0!</v>
      </c>
      <c r="D29" s="264" t="e">
        <f t="shared" si="1"/>
        <v>#DIV/0!</v>
      </c>
      <c r="E29" s="265" t="e">
        <f t="shared" si="2"/>
        <v>#DIV/0!</v>
      </c>
      <c r="F29" s="151"/>
      <c r="G29" s="151"/>
    </row>
    <row r="30" spans="2:7" x14ac:dyDescent="0.25">
      <c r="B30" s="140"/>
      <c r="C30" s="140"/>
      <c r="D30" s="140"/>
      <c r="E30" s="243"/>
      <c r="F30" s="140"/>
      <c r="G30" s="140"/>
    </row>
    <row r="31" spans="2:7" x14ac:dyDescent="0.25">
      <c r="B31" s="140"/>
      <c r="C31" s="140"/>
      <c r="D31" s="140"/>
      <c r="E31" s="243"/>
      <c r="F31" s="140"/>
      <c r="G31" s="140"/>
    </row>
  </sheetData>
  <mergeCells count="7">
    <mergeCell ref="B1:G1"/>
    <mergeCell ref="G3:G4"/>
    <mergeCell ref="B3:B4"/>
    <mergeCell ref="C3:C4"/>
    <mergeCell ref="D3:D4"/>
    <mergeCell ref="E3:E4"/>
    <mergeCell ref="F3:F4"/>
  </mergeCells>
  <hyperlinks>
    <hyperlink ref="E15" location="'Повна собівартість'!F68" display="='Повна собівартість'!F68"/>
    <hyperlink ref="F15:G15" location="'Повна собівартість'!F68" display="='Повна собівартість'!F68"/>
    <hyperlink ref="E16" location="'Повна собівартість'!F68" display="='Повна собівартість'!F68"/>
    <hyperlink ref="F16:G16" location="'Повна собівартість'!F68" display="='Повна собівартість'!F68"/>
  </hyperlinks>
  <pageMargins left="0.7" right="0.7" top="0.75" bottom="0.75" header="0.3" footer="0.3"/>
  <pageSetup paperSize="9" scale="6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0"/>
  <sheetViews>
    <sheetView workbookViewId="0">
      <selection activeCell="L8" sqref="L8"/>
    </sheetView>
  </sheetViews>
  <sheetFormatPr defaultRowHeight="15" x14ac:dyDescent="0.25"/>
  <cols>
    <col min="1" max="1" width="29" customWidth="1"/>
  </cols>
  <sheetData>
    <row r="2" spans="1:7" ht="20.25" x14ac:dyDescent="0.3">
      <c r="A2" s="784"/>
      <c r="B2" s="784" t="s">
        <v>789</v>
      </c>
      <c r="C2" s="784"/>
      <c r="D2" s="784"/>
      <c r="E2" s="784"/>
      <c r="F2" s="784"/>
      <c r="G2" s="784"/>
    </row>
    <row r="3" spans="1:7" ht="15.75" thickBot="1" x14ac:dyDescent="0.3">
      <c r="F3" s="1185" t="s">
        <v>538</v>
      </c>
      <c r="G3" s="1185"/>
    </row>
    <row r="4" spans="1:7" ht="32.25" customHeight="1" x14ac:dyDescent="0.25">
      <c r="A4" s="1163" t="s">
        <v>790</v>
      </c>
      <c r="B4" s="1172" t="s">
        <v>791</v>
      </c>
      <c r="C4" s="1173"/>
      <c r="D4" s="1174"/>
      <c r="E4" s="1177" t="s">
        <v>794</v>
      </c>
      <c r="F4" s="1178"/>
      <c r="G4" s="1179"/>
    </row>
    <row r="5" spans="1:7" ht="41.25" customHeight="1" x14ac:dyDescent="0.25">
      <c r="A5" s="1164"/>
      <c r="B5" s="786" t="s">
        <v>792</v>
      </c>
      <c r="C5" s="1175" t="s">
        <v>793</v>
      </c>
      <c r="D5" s="1176"/>
      <c r="E5" s="786" t="s">
        <v>792</v>
      </c>
      <c r="F5" s="1175" t="s">
        <v>793</v>
      </c>
      <c r="G5" s="1176"/>
    </row>
    <row r="6" spans="1:7" ht="45" x14ac:dyDescent="0.25">
      <c r="A6" s="790" t="s">
        <v>795</v>
      </c>
      <c r="B6" s="787"/>
      <c r="C6" s="1169">
        <f>'Повна собівартість'!D50</f>
        <v>0</v>
      </c>
      <c r="D6" s="1170"/>
      <c r="E6" s="787"/>
      <c r="F6" s="1171" t="e">
        <f>'Повна собівартість'!H50</f>
        <v>#DIV/0!</v>
      </c>
      <c r="G6" s="1170"/>
    </row>
    <row r="7" spans="1:7" x14ac:dyDescent="0.25">
      <c r="A7" s="790" t="s">
        <v>796</v>
      </c>
      <c r="B7" s="788">
        <v>18</v>
      </c>
      <c r="C7" s="1165">
        <f>C6*B7/100</f>
        <v>0</v>
      </c>
      <c r="D7" s="1166"/>
      <c r="E7" s="788">
        <v>18</v>
      </c>
      <c r="F7" s="1167" t="e">
        <f>F6*E7/100</f>
        <v>#DIV/0!</v>
      </c>
      <c r="G7" s="1168"/>
    </row>
    <row r="8" spans="1:7" ht="30" x14ac:dyDescent="0.25">
      <c r="A8" s="790" t="s">
        <v>797</v>
      </c>
      <c r="B8" s="788"/>
      <c r="C8" s="1165">
        <f>C6-C7</f>
        <v>0</v>
      </c>
      <c r="D8" s="1166"/>
      <c r="E8" s="788"/>
      <c r="F8" s="1167" t="e">
        <f>F6-F7</f>
        <v>#DIV/0!</v>
      </c>
      <c r="G8" s="1168"/>
    </row>
    <row r="9" spans="1:7" x14ac:dyDescent="0.25">
      <c r="A9" s="790" t="s">
        <v>798</v>
      </c>
      <c r="B9" s="788">
        <v>0</v>
      </c>
      <c r="C9" s="1165">
        <f>$C$8*B9/100</f>
        <v>0</v>
      </c>
      <c r="D9" s="1166"/>
      <c r="E9" s="788">
        <v>0</v>
      </c>
      <c r="F9" s="1167" t="e">
        <f>$F$8*E9/100</f>
        <v>#DIV/0!</v>
      </c>
      <c r="G9" s="1168"/>
    </row>
    <row r="10" spans="1:7" x14ac:dyDescent="0.25">
      <c r="A10" s="790" t="s">
        <v>799</v>
      </c>
      <c r="B10" s="788">
        <v>5</v>
      </c>
      <c r="C10" s="1165">
        <f t="shared" ref="C10:C12" si="0">$C$8*B10/100</f>
        <v>0</v>
      </c>
      <c r="D10" s="1166"/>
      <c r="E10" s="788">
        <v>5</v>
      </c>
      <c r="F10" s="1167" t="e">
        <f t="shared" ref="F10:F12" si="1">$F$8*E10/100</f>
        <v>#DIV/0!</v>
      </c>
      <c r="G10" s="1168"/>
    </row>
    <row r="11" spans="1:7" x14ac:dyDescent="0.25">
      <c r="A11" s="790" t="s">
        <v>800</v>
      </c>
      <c r="B11" s="788">
        <v>95</v>
      </c>
      <c r="C11" s="1165">
        <f t="shared" si="0"/>
        <v>0</v>
      </c>
      <c r="D11" s="1166"/>
      <c r="E11" s="788">
        <v>95</v>
      </c>
      <c r="F11" s="1167" t="e">
        <f t="shared" si="1"/>
        <v>#DIV/0!</v>
      </c>
      <c r="G11" s="1168"/>
    </row>
    <row r="12" spans="1:7" ht="30.75" thickBot="1" x14ac:dyDescent="0.3">
      <c r="A12" s="791" t="s">
        <v>801</v>
      </c>
      <c r="B12" s="789">
        <v>0</v>
      </c>
      <c r="C12" s="1181">
        <f t="shared" si="0"/>
        <v>0</v>
      </c>
      <c r="D12" s="1182"/>
      <c r="E12" s="789">
        <v>0</v>
      </c>
      <c r="F12" s="1183" t="e">
        <f t="shared" si="1"/>
        <v>#DIV/0!</v>
      </c>
      <c r="G12" s="1184"/>
    </row>
    <row r="13" spans="1:7" x14ac:dyDescent="0.25">
      <c r="A13" s="785"/>
      <c r="B13" s="638"/>
      <c r="C13" s="1180"/>
      <c r="D13" s="1180"/>
      <c r="E13" s="638"/>
      <c r="F13" s="1180"/>
      <c r="G13" s="1180"/>
    </row>
    <row r="14" spans="1:7" x14ac:dyDescent="0.25">
      <c r="A14" s="785"/>
      <c r="B14" s="638"/>
      <c r="C14" s="1180"/>
      <c r="D14" s="1180"/>
      <c r="E14" s="638"/>
      <c r="F14" s="1180"/>
      <c r="G14" s="1180"/>
    </row>
    <row r="15" spans="1:7" x14ac:dyDescent="0.25">
      <c r="A15" s="785"/>
      <c r="B15" s="638"/>
      <c r="C15" s="1180"/>
      <c r="D15" s="1180"/>
      <c r="E15" s="638"/>
      <c r="F15" s="1180"/>
      <c r="G15" s="1180"/>
    </row>
    <row r="16" spans="1:7" x14ac:dyDescent="0.25">
      <c r="A16" s="785"/>
      <c r="B16" s="638"/>
      <c r="C16" s="1180"/>
      <c r="D16" s="1180"/>
      <c r="E16" s="638"/>
      <c r="F16" s="1180"/>
      <c r="G16" s="1180"/>
    </row>
    <row r="17" spans="1:7" x14ac:dyDescent="0.25">
      <c r="A17" s="785"/>
      <c r="B17" s="638"/>
      <c r="C17" s="1180"/>
      <c r="D17" s="1180"/>
      <c r="E17" s="638"/>
      <c r="F17" s="1180"/>
      <c r="G17" s="1180"/>
    </row>
    <row r="18" spans="1:7" x14ac:dyDescent="0.25">
      <c r="A18" s="785"/>
      <c r="B18" s="638"/>
      <c r="C18" s="1180"/>
      <c r="D18" s="1180"/>
      <c r="E18" s="638"/>
      <c r="F18" s="1180"/>
      <c r="G18" s="1180"/>
    </row>
    <row r="19" spans="1:7" x14ac:dyDescent="0.25">
      <c r="A19" s="785"/>
      <c r="B19" s="638"/>
      <c r="C19" s="1180"/>
      <c r="D19" s="1180"/>
      <c r="E19" s="638"/>
      <c r="F19" s="1180"/>
      <c r="G19" s="1180"/>
    </row>
    <row r="20" spans="1:7" x14ac:dyDescent="0.25">
      <c r="C20" s="1180"/>
      <c r="D20" s="1180"/>
      <c r="F20" s="1180"/>
      <c r="G20" s="1180"/>
    </row>
  </sheetData>
  <mergeCells count="36">
    <mergeCell ref="C19:D19"/>
    <mergeCell ref="F19:G19"/>
    <mergeCell ref="C20:D20"/>
    <mergeCell ref="F20:G20"/>
    <mergeCell ref="F3:G3"/>
    <mergeCell ref="C16:D16"/>
    <mergeCell ref="F16:G16"/>
    <mergeCell ref="C17:D17"/>
    <mergeCell ref="F17:G17"/>
    <mergeCell ref="C18:D18"/>
    <mergeCell ref="F18:G18"/>
    <mergeCell ref="C13:D13"/>
    <mergeCell ref="F13:G13"/>
    <mergeCell ref="C14:D14"/>
    <mergeCell ref="F14:G14"/>
    <mergeCell ref="C15:D15"/>
    <mergeCell ref="C9:D9"/>
    <mergeCell ref="F9:G9"/>
    <mergeCell ref="F15:G15"/>
    <mergeCell ref="C10:D10"/>
    <mergeCell ref="F10:G10"/>
    <mergeCell ref="C11:D11"/>
    <mergeCell ref="F11:G11"/>
    <mergeCell ref="C12:D12"/>
    <mergeCell ref="F12:G12"/>
    <mergeCell ref="A4:A5"/>
    <mergeCell ref="C7:D7"/>
    <mergeCell ref="F7:G7"/>
    <mergeCell ref="C8:D8"/>
    <mergeCell ref="F8:G8"/>
    <mergeCell ref="C6:D6"/>
    <mergeCell ref="F6:G6"/>
    <mergeCell ref="B4:D4"/>
    <mergeCell ref="C5:D5"/>
    <mergeCell ref="E4:G4"/>
    <mergeCell ref="F5:G5"/>
  </mergeCells>
  <hyperlinks>
    <hyperlink ref="C6:D6" location="'Повна собівартість'!D50" display="='Повна собівартість'!D50"/>
    <hyperlink ref="F6:G6" location="'Повна собівартість'!H50" display="='Повна собівартість'!H5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3"/>
  <sheetViews>
    <sheetView topLeftCell="A9" workbookViewId="0">
      <selection activeCell="I18" sqref="I18"/>
    </sheetView>
  </sheetViews>
  <sheetFormatPr defaultRowHeight="16.5" x14ac:dyDescent="0.25"/>
  <cols>
    <col min="1" max="1" width="7.28515625" style="28" customWidth="1"/>
    <col min="2" max="4" width="9.140625" style="28"/>
    <col min="5" max="5" width="6.5703125" style="28" customWidth="1"/>
    <col min="6" max="6" width="9.140625" style="28"/>
    <col min="7" max="7" width="9.140625" style="28" customWidth="1"/>
    <col min="8" max="8" width="11.28515625" style="28" customWidth="1"/>
    <col min="9" max="9" width="12.140625" style="28" customWidth="1"/>
    <col min="10" max="10" width="10.7109375" style="28" customWidth="1"/>
    <col min="11" max="11" width="13.42578125" style="28" customWidth="1"/>
    <col min="12" max="12" width="11.7109375" style="28" customWidth="1"/>
    <col min="13" max="13" width="12.42578125" style="28" customWidth="1"/>
    <col min="14" max="15" width="9.140625" style="28"/>
    <col min="16" max="16" width="27.140625" style="28" customWidth="1"/>
    <col min="17" max="16384" width="9.140625" style="28"/>
  </cols>
  <sheetData>
    <row r="1" spans="1:16" ht="5.25" customHeight="1" x14ac:dyDescent="0.25"/>
    <row r="2" spans="1:16" ht="20.25" customHeight="1" x14ac:dyDescent="0.25">
      <c r="A2" s="909" t="s">
        <v>573</v>
      </c>
      <c r="B2" s="909"/>
      <c r="C2" s="909"/>
      <c r="D2" s="909"/>
      <c r="E2" s="909"/>
      <c r="F2" s="909"/>
      <c r="G2" s="909"/>
      <c r="H2" s="909"/>
      <c r="I2" s="909"/>
      <c r="J2" s="909"/>
      <c r="K2" s="909"/>
      <c r="L2" s="909"/>
      <c r="M2" s="107"/>
      <c r="N2" s="107"/>
      <c r="O2" s="107"/>
      <c r="P2" s="29"/>
    </row>
    <row r="3" spans="1:16" ht="24" customHeight="1" x14ac:dyDescent="0.25">
      <c r="A3" s="268"/>
      <c r="B3" s="268"/>
      <c r="C3" s="268"/>
      <c r="D3" s="268"/>
      <c r="E3" s="268"/>
      <c r="F3" s="268"/>
      <c r="G3" s="268"/>
      <c r="H3" s="268"/>
      <c r="I3" s="268"/>
      <c r="J3" s="268"/>
      <c r="K3" s="268"/>
      <c r="L3" s="268"/>
      <c r="M3" s="107"/>
      <c r="N3" s="107" t="s">
        <v>119</v>
      </c>
      <c r="O3" s="107"/>
      <c r="P3" s="29"/>
    </row>
    <row r="4" spans="1:16" ht="14.25" customHeight="1" x14ac:dyDescent="0.25"/>
    <row r="5" spans="1:16" s="1" customFormat="1" ht="31.5" x14ac:dyDescent="0.25">
      <c r="A5" s="935" t="s">
        <v>101</v>
      </c>
      <c r="B5" s="935"/>
      <c r="C5" s="935"/>
      <c r="D5" s="935"/>
      <c r="E5" s="935"/>
      <c r="F5" s="935" t="s">
        <v>104</v>
      </c>
      <c r="G5" s="935"/>
      <c r="H5" s="273" t="s">
        <v>102</v>
      </c>
      <c r="I5" s="273" t="s">
        <v>103</v>
      </c>
      <c r="J5" s="935" t="s">
        <v>86</v>
      </c>
      <c r="K5" s="935"/>
      <c r="L5" s="935"/>
      <c r="M5" s="935"/>
      <c r="N5" s="935"/>
      <c r="O5" s="935"/>
      <c r="P5" s="935"/>
    </row>
    <row r="6" spans="1:16" s="1" customFormat="1" ht="18" customHeight="1" x14ac:dyDescent="0.25">
      <c r="A6" s="934" t="s">
        <v>105</v>
      </c>
      <c r="B6" s="934"/>
      <c r="C6" s="934"/>
      <c r="D6" s="934"/>
      <c r="E6" s="934"/>
      <c r="F6" s="934"/>
      <c r="G6" s="934"/>
      <c r="H6" s="274"/>
      <c r="I6" s="274"/>
      <c r="J6" s="934"/>
      <c r="K6" s="934"/>
      <c r="L6" s="934"/>
      <c r="M6" s="934"/>
      <c r="N6" s="934"/>
      <c r="O6" s="934"/>
      <c r="P6" s="934"/>
    </row>
    <row r="7" spans="1:16" s="1" customFormat="1" ht="18" x14ac:dyDescent="0.25">
      <c r="A7" s="934" t="s">
        <v>106</v>
      </c>
      <c r="B7" s="934"/>
      <c r="C7" s="934"/>
      <c r="D7" s="934"/>
      <c r="E7" s="934"/>
      <c r="F7" s="934" t="s">
        <v>29</v>
      </c>
      <c r="G7" s="934"/>
      <c r="H7" s="274"/>
      <c r="I7" s="275" t="e">
        <f>I8+I9</f>
        <v>#DIV/0!</v>
      </c>
      <c r="J7" s="934"/>
      <c r="K7" s="934"/>
      <c r="L7" s="934"/>
      <c r="M7" s="934"/>
      <c r="N7" s="934"/>
      <c r="O7" s="934"/>
      <c r="P7" s="934"/>
    </row>
    <row r="8" spans="1:16" s="1" customFormat="1" ht="20.25" customHeight="1" x14ac:dyDescent="0.25">
      <c r="A8" s="934" t="s">
        <v>107</v>
      </c>
      <c r="B8" s="934"/>
      <c r="C8" s="934"/>
      <c r="D8" s="934"/>
      <c r="E8" s="934"/>
      <c r="F8" s="934" t="s">
        <v>29</v>
      </c>
      <c r="G8" s="934"/>
      <c r="H8" s="274">
        <f>'Обсяг споживання води'!D9</f>
        <v>0</v>
      </c>
      <c r="I8" s="276" t="e">
        <f>'Обсяг споживання води'!D14</f>
        <v>#DIV/0!</v>
      </c>
      <c r="J8" s="934" t="s">
        <v>112</v>
      </c>
      <c r="K8" s="934"/>
      <c r="L8" s="934"/>
      <c r="M8" s="934"/>
      <c r="N8" s="934"/>
      <c r="O8" s="934"/>
      <c r="P8" s="934"/>
    </row>
    <row r="9" spans="1:16" s="1" customFormat="1" ht="21.75" customHeight="1" x14ac:dyDescent="0.25">
      <c r="A9" s="934" t="s">
        <v>108</v>
      </c>
      <c r="B9" s="934"/>
      <c r="C9" s="934"/>
      <c r="D9" s="934"/>
      <c r="E9" s="934"/>
      <c r="F9" s="934" t="s">
        <v>29</v>
      </c>
      <c r="G9" s="934"/>
      <c r="H9" s="274"/>
      <c r="I9" s="276">
        <f>'Обсяг споживання води'!K59</f>
        <v>0</v>
      </c>
      <c r="J9" s="934" t="s">
        <v>113</v>
      </c>
      <c r="K9" s="934"/>
      <c r="L9" s="934"/>
      <c r="M9" s="934"/>
      <c r="N9" s="934"/>
      <c r="O9" s="934"/>
      <c r="P9" s="934"/>
    </row>
    <row r="10" spans="1:16" s="1" customFormat="1" ht="18" x14ac:dyDescent="0.25">
      <c r="A10" s="934" t="s">
        <v>109</v>
      </c>
      <c r="B10" s="934"/>
      <c r="C10" s="934"/>
      <c r="D10" s="934"/>
      <c r="E10" s="934"/>
      <c r="F10" s="934" t="s">
        <v>29</v>
      </c>
      <c r="G10" s="934"/>
      <c r="H10" s="274"/>
      <c r="I10" s="277" t="e">
        <f>I11+I12</f>
        <v>#DIV/0!</v>
      </c>
      <c r="J10" s="934"/>
      <c r="K10" s="934"/>
      <c r="L10" s="934"/>
      <c r="M10" s="934"/>
      <c r="N10" s="934"/>
      <c r="O10" s="934"/>
      <c r="P10" s="934"/>
    </row>
    <row r="11" spans="1:16" s="1" customFormat="1" ht="18" x14ac:dyDescent="0.25">
      <c r="A11" s="934" t="s">
        <v>107</v>
      </c>
      <c r="B11" s="934"/>
      <c r="C11" s="934"/>
      <c r="D11" s="934"/>
      <c r="E11" s="934"/>
      <c r="F11" s="934" t="s">
        <v>29</v>
      </c>
      <c r="G11" s="934"/>
      <c r="H11" s="278"/>
      <c r="I11" s="279" t="e">
        <f>'Обсяг споживання води'!D34</f>
        <v>#DIV/0!</v>
      </c>
      <c r="J11" s="934" t="s">
        <v>112</v>
      </c>
      <c r="K11" s="934"/>
      <c r="L11" s="934"/>
      <c r="M11" s="934"/>
      <c r="N11" s="934"/>
      <c r="O11" s="934"/>
      <c r="P11" s="934"/>
    </row>
    <row r="12" spans="1:16" s="1" customFormat="1" ht="18" x14ac:dyDescent="0.25">
      <c r="A12" s="934" t="s">
        <v>108</v>
      </c>
      <c r="B12" s="934"/>
      <c r="C12" s="934"/>
      <c r="D12" s="934"/>
      <c r="E12" s="934"/>
      <c r="F12" s="934" t="s">
        <v>29</v>
      </c>
      <c r="G12" s="934"/>
      <c r="H12" s="274"/>
      <c r="I12" s="279">
        <f>'Обсяг споживання води'!K65</f>
        <v>0</v>
      </c>
      <c r="J12" s="934" t="s">
        <v>113</v>
      </c>
      <c r="K12" s="934"/>
      <c r="L12" s="934"/>
      <c r="M12" s="934"/>
      <c r="N12" s="934"/>
      <c r="O12" s="934"/>
      <c r="P12" s="934"/>
    </row>
    <row r="13" spans="1:16" s="1" customFormat="1" ht="18" x14ac:dyDescent="0.25">
      <c r="A13" s="934" t="s">
        <v>110</v>
      </c>
      <c r="B13" s="934"/>
      <c r="C13" s="934"/>
      <c r="D13" s="934"/>
      <c r="E13" s="934"/>
      <c r="F13" s="934" t="s">
        <v>29</v>
      </c>
      <c r="G13" s="934"/>
      <c r="H13" s="274"/>
      <c r="I13" s="275">
        <f>I14+I15</f>
        <v>0</v>
      </c>
      <c r="J13" s="934"/>
      <c r="K13" s="934"/>
      <c r="L13" s="934"/>
      <c r="M13" s="934"/>
      <c r="N13" s="934"/>
      <c r="O13" s="934"/>
      <c r="P13" s="934"/>
    </row>
    <row r="14" spans="1:16" s="1" customFormat="1" ht="18.75" x14ac:dyDescent="0.25">
      <c r="A14" s="934" t="s">
        <v>107</v>
      </c>
      <c r="B14" s="934"/>
      <c r="C14" s="934"/>
      <c r="D14" s="934"/>
      <c r="E14" s="934"/>
      <c r="F14" s="934" t="s">
        <v>29</v>
      </c>
      <c r="G14" s="934"/>
      <c r="H14" s="280">
        <f>'Обсяг споживання води'!D37</f>
        <v>0</v>
      </c>
      <c r="I14" s="279">
        <f>'Обсяг споживання води'!D39</f>
        <v>0</v>
      </c>
      <c r="J14" s="934" t="s">
        <v>112</v>
      </c>
      <c r="K14" s="934"/>
      <c r="L14" s="934"/>
      <c r="M14" s="934"/>
      <c r="N14" s="934"/>
      <c r="O14" s="934"/>
      <c r="P14" s="934"/>
    </row>
    <row r="15" spans="1:16" s="1" customFormat="1" ht="18" x14ac:dyDescent="0.25">
      <c r="A15" s="934" t="s">
        <v>108</v>
      </c>
      <c r="B15" s="934"/>
      <c r="C15" s="934"/>
      <c r="D15" s="934"/>
      <c r="E15" s="934"/>
      <c r="F15" s="934" t="s">
        <v>29</v>
      </c>
      <c r="G15" s="934"/>
      <c r="H15" s="274"/>
      <c r="I15" s="279">
        <f>'Обсяг споживання води'!K71</f>
        <v>0</v>
      </c>
      <c r="J15" s="934" t="s">
        <v>113</v>
      </c>
      <c r="K15" s="934"/>
      <c r="L15" s="934"/>
      <c r="M15" s="934"/>
      <c r="N15" s="934"/>
      <c r="O15" s="934"/>
      <c r="P15" s="934"/>
    </row>
    <row r="16" spans="1:16" s="1" customFormat="1" ht="18" x14ac:dyDescent="0.25">
      <c r="A16" s="934" t="s">
        <v>111</v>
      </c>
      <c r="B16" s="934"/>
      <c r="C16" s="934"/>
      <c r="D16" s="934"/>
      <c r="E16" s="934"/>
      <c r="F16" s="934" t="s">
        <v>29</v>
      </c>
      <c r="G16" s="934"/>
      <c r="H16" s="274">
        <f>SUM(H8:H15)</f>
        <v>0</v>
      </c>
      <c r="I16" s="275" t="e">
        <f>I7+I10+I13</f>
        <v>#DIV/0!</v>
      </c>
      <c r="J16" s="936"/>
      <c r="K16" s="936"/>
      <c r="L16" s="936"/>
      <c r="M16" s="936"/>
      <c r="N16" s="934"/>
      <c r="O16" s="934"/>
      <c r="P16" s="934"/>
    </row>
    <row r="17" spans="1:16" s="1" customFormat="1" ht="132" customHeight="1" x14ac:dyDescent="0.25">
      <c r="A17" s="934" t="s">
        <v>114</v>
      </c>
      <c r="B17" s="934"/>
      <c r="C17" s="934"/>
      <c r="D17" s="934"/>
      <c r="E17" s="934"/>
      <c r="F17" s="934" t="s">
        <v>11</v>
      </c>
      <c r="G17" s="934"/>
      <c r="H17" s="278"/>
      <c r="I17" s="281"/>
      <c r="J17" s="936" t="s">
        <v>804</v>
      </c>
      <c r="K17" s="936"/>
      <c r="L17" s="936"/>
      <c r="M17" s="936"/>
      <c r="N17" s="934"/>
      <c r="O17" s="934"/>
      <c r="P17" s="934"/>
    </row>
    <row r="18" spans="1:16" s="1" customFormat="1" ht="18" x14ac:dyDescent="0.25">
      <c r="A18" s="934" t="s">
        <v>115</v>
      </c>
      <c r="B18" s="934"/>
      <c r="C18" s="934"/>
      <c r="D18" s="934"/>
      <c r="E18" s="934"/>
      <c r="F18" s="934" t="s">
        <v>29</v>
      </c>
      <c r="G18" s="934"/>
      <c r="H18" s="278"/>
      <c r="I18" s="281" t="e">
        <f>I16/(1-I17/100)</f>
        <v>#DIV/0!</v>
      </c>
      <c r="J18" s="936" t="s">
        <v>116</v>
      </c>
      <c r="K18" s="936"/>
      <c r="L18" s="936"/>
      <c r="M18" s="936"/>
      <c r="N18" s="934"/>
      <c r="O18" s="934"/>
      <c r="P18" s="934"/>
    </row>
    <row r="19" spans="1:16" s="1" customFormat="1" ht="36.75" customHeight="1" x14ac:dyDescent="0.25">
      <c r="A19" s="934" t="s">
        <v>117</v>
      </c>
      <c r="B19" s="934"/>
      <c r="C19" s="934"/>
      <c r="D19" s="934"/>
      <c r="E19" s="934"/>
      <c r="F19" s="934" t="s">
        <v>29</v>
      </c>
      <c r="G19" s="934"/>
      <c r="H19" s="278"/>
      <c r="I19" s="275" t="e">
        <f>I18-I16</f>
        <v>#DIV/0!</v>
      </c>
      <c r="J19" s="934" t="s">
        <v>118</v>
      </c>
      <c r="K19" s="934"/>
      <c r="L19" s="934"/>
      <c r="M19" s="934"/>
      <c r="N19" s="934"/>
      <c r="O19" s="934"/>
      <c r="P19" s="934"/>
    </row>
    <row r="20" spans="1:16" s="1" customFormat="1" ht="12.75" x14ac:dyDescent="0.25">
      <c r="A20" s="912"/>
      <c r="B20" s="912"/>
      <c r="C20" s="912"/>
      <c r="D20" s="912"/>
      <c r="E20" s="912"/>
      <c r="F20" s="912"/>
      <c r="G20" s="912"/>
      <c r="H20" s="266"/>
      <c r="I20" s="266"/>
      <c r="J20" s="912"/>
      <c r="K20" s="912"/>
      <c r="L20" s="912"/>
      <c r="M20" s="912"/>
      <c r="N20" s="912"/>
      <c r="O20" s="912"/>
      <c r="P20" s="912"/>
    </row>
    <row r="21" spans="1:16" s="1" customFormat="1" ht="12.75" x14ac:dyDescent="0.25">
      <c r="A21" s="912"/>
      <c r="B21" s="912"/>
      <c r="C21" s="912"/>
      <c r="D21" s="912"/>
      <c r="E21" s="912"/>
      <c r="F21" s="912"/>
      <c r="G21" s="912"/>
      <c r="H21" s="266"/>
      <c r="I21" s="266"/>
      <c r="J21" s="912"/>
      <c r="K21" s="912"/>
      <c r="L21" s="912"/>
      <c r="M21" s="912"/>
      <c r="N21" s="912"/>
      <c r="O21" s="912"/>
      <c r="P21" s="912"/>
    </row>
    <row r="22" spans="1:16" s="1" customFormat="1" ht="6.75" customHeight="1" x14ac:dyDescent="0.25"/>
    <row r="23" spans="1:16" s="1" customFormat="1" ht="18" x14ac:dyDescent="0.25">
      <c r="A23" s="909" t="s">
        <v>833</v>
      </c>
      <c r="B23" s="909"/>
      <c r="C23" s="909"/>
      <c r="D23" s="909"/>
      <c r="E23" s="909"/>
      <c r="F23" s="909"/>
      <c r="G23" s="909"/>
      <c r="H23" s="909"/>
      <c r="I23" s="909"/>
      <c r="J23" s="909"/>
      <c r="K23" s="909"/>
      <c r="L23" s="909"/>
    </row>
    <row r="24" spans="1:16" s="1" customFormat="1" ht="12.75" x14ac:dyDescent="0.25">
      <c r="A24" s="2"/>
      <c r="B24" s="2"/>
      <c r="C24" s="2"/>
      <c r="D24" s="2"/>
      <c r="E24" s="2"/>
      <c r="F24" s="2"/>
      <c r="G24" s="2"/>
      <c r="H24" s="2"/>
      <c r="I24" s="2"/>
      <c r="J24" s="2"/>
      <c r="K24" s="2"/>
      <c r="L24" s="2"/>
      <c r="N24" s="1" t="s">
        <v>120</v>
      </c>
    </row>
    <row r="25" spans="1:16" s="1" customFormat="1" ht="12.75" x14ac:dyDescent="0.25"/>
    <row r="26" spans="1:16" s="1" customFormat="1" ht="12.75" x14ac:dyDescent="0.25">
      <c r="A26" s="907" t="s">
        <v>101</v>
      </c>
      <c r="B26" s="907"/>
      <c r="C26" s="907"/>
      <c r="D26" s="907"/>
      <c r="E26" s="907"/>
      <c r="F26" s="907" t="s">
        <v>104</v>
      </c>
      <c r="G26" s="907"/>
      <c r="H26" s="10" t="s">
        <v>102</v>
      </c>
      <c r="I26" s="10" t="s">
        <v>103</v>
      </c>
      <c r="J26" s="907" t="s">
        <v>86</v>
      </c>
      <c r="K26" s="907"/>
      <c r="L26" s="907"/>
      <c r="M26" s="907"/>
      <c r="N26" s="907"/>
      <c r="O26" s="907"/>
      <c r="P26" s="907"/>
    </row>
    <row r="27" spans="1:16" s="1" customFormat="1" ht="12.75" x14ac:dyDescent="0.25">
      <c r="A27" s="913" t="s">
        <v>105</v>
      </c>
      <c r="B27" s="913"/>
      <c r="C27" s="913"/>
      <c r="D27" s="913"/>
      <c r="E27" s="913"/>
      <c r="F27" s="913"/>
      <c r="G27" s="913"/>
      <c r="H27" s="9"/>
      <c r="I27" s="9"/>
      <c r="J27" s="913"/>
      <c r="K27" s="913"/>
      <c r="L27" s="913"/>
      <c r="M27" s="913"/>
      <c r="N27" s="913"/>
      <c r="O27" s="913"/>
      <c r="P27" s="913"/>
    </row>
    <row r="28" spans="1:16" s="1" customFormat="1" ht="12" customHeight="1" x14ac:dyDescent="0.25">
      <c r="A28" s="913" t="s">
        <v>106</v>
      </c>
      <c r="B28" s="913"/>
      <c r="C28" s="913"/>
      <c r="D28" s="913"/>
      <c r="E28" s="913"/>
      <c r="F28" s="913" t="s">
        <v>29</v>
      </c>
      <c r="G28" s="913"/>
      <c r="H28" s="9"/>
      <c r="I28" s="30" t="e">
        <f>I29+I30</f>
        <v>#DIV/0!</v>
      </c>
      <c r="J28" s="913"/>
      <c r="K28" s="913"/>
      <c r="L28" s="913"/>
      <c r="M28" s="913"/>
      <c r="N28" s="913"/>
      <c r="O28" s="913"/>
      <c r="P28" s="913"/>
    </row>
    <row r="29" spans="1:16" s="1" customFormat="1" ht="12.75" x14ac:dyDescent="0.25">
      <c r="A29" s="913" t="s">
        <v>107</v>
      </c>
      <c r="B29" s="913"/>
      <c r="C29" s="913"/>
      <c r="D29" s="913"/>
      <c r="E29" s="913"/>
      <c r="F29" s="913" t="s">
        <v>29</v>
      </c>
      <c r="G29" s="913"/>
      <c r="H29" s="9"/>
      <c r="I29" s="34" t="e">
        <f>'Обсяг споживання води'!D14</f>
        <v>#DIV/0!</v>
      </c>
      <c r="J29" s="913" t="s">
        <v>112</v>
      </c>
      <c r="K29" s="913"/>
      <c r="L29" s="913"/>
      <c r="M29" s="913"/>
      <c r="N29" s="913"/>
      <c r="O29" s="913"/>
      <c r="P29" s="913"/>
    </row>
    <row r="30" spans="1:16" s="1" customFormat="1" ht="12.75" x14ac:dyDescent="0.25">
      <c r="A30" s="913" t="s">
        <v>108</v>
      </c>
      <c r="B30" s="913"/>
      <c r="C30" s="913"/>
      <c r="D30" s="913"/>
      <c r="E30" s="913"/>
      <c r="F30" s="913" t="s">
        <v>29</v>
      </c>
      <c r="G30" s="913"/>
      <c r="H30" s="9"/>
      <c r="I30" s="34">
        <f>'Обсяг споживання води'!K59</f>
        <v>0</v>
      </c>
      <c r="J30" s="913" t="s">
        <v>113</v>
      </c>
      <c r="K30" s="913"/>
      <c r="L30" s="913"/>
      <c r="M30" s="913"/>
      <c r="N30" s="913"/>
      <c r="O30" s="913"/>
      <c r="P30" s="913"/>
    </row>
    <row r="31" spans="1:16" s="1" customFormat="1" ht="12.75" x14ac:dyDescent="0.25">
      <c r="A31" s="913" t="s">
        <v>109</v>
      </c>
      <c r="B31" s="913"/>
      <c r="C31" s="913"/>
      <c r="D31" s="913"/>
      <c r="E31" s="913"/>
      <c r="F31" s="913" t="s">
        <v>29</v>
      </c>
      <c r="G31" s="913"/>
      <c r="H31" s="9"/>
      <c r="I31" s="31" t="e">
        <f>I32+I33</f>
        <v>#DIV/0!</v>
      </c>
      <c r="J31" s="913"/>
      <c r="K31" s="913"/>
      <c r="L31" s="913"/>
      <c r="M31" s="913"/>
      <c r="N31" s="913"/>
      <c r="O31" s="913"/>
      <c r="P31" s="913"/>
    </row>
    <row r="32" spans="1:16" s="1" customFormat="1" ht="12.75" x14ac:dyDescent="0.25">
      <c r="A32" s="913" t="s">
        <v>107</v>
      </c>
      <c r="B32" s="913"/>
      <c r="C32" s="913"/>
      <c r="D32" s="913"/>
      <c r="E32" s="913"/>
      <c r="F32" s="913" t="s">
        <v>29</v>
      </c>
      <c r="G32" s="913"/>
      <c r="H32" s="9"/>
      <c r="I32" s="32" t="e">
        <f>'Обсяг споживання води'!D34</f>
        <v>#DIV/0!</v>
      </c>
      <c r="J32" s="913" t="s">
        <v>112</v>
      </c>
      <c r="K32" s="913"/>
      <c r="L32" s="913"/>
      <c r="M32" s="913"/>
      <c r="N32" s="913"/>
      <c r="O32" s="913"/>
      <c r="P32" s="913"/>
    </row>
    <row r="33" spans="1:16" s="1" customFormat="1" ht="12.75" x14ac:dyDescent="0.25">
      <c r="A33" s="913" t="s">
        <v>108</v>
      </c>
      <c r="B33" s="913"/>
      <c r="C33" s="913"/>
      <c r="D33" s="913"/>
      <c r="E33" s="913"/>
      <c r="F33" s="913" t="s">
        <v>29</v>
      </c>
      <c r="G33" s="913"/>
      <c r="H33" s="9"/>
      <c r="I33" s="32">
        <f>'Обсяг споживання води'!K65</f>
        <v>0</v>
      </c>
      <c r="J33" s="913" t="s">
        <v>113</v>
      </c>
      <c r="K33" s="913"/>
      <c r="L33" s="913"/>
      <c r="M33" s="913"/>
      <c r="N33" s="913"/>
      <c r="O33" s="913"/>
      <c r="P33" s="913"/>
    </row>
    <row r="34" spans="1:16" s="1" customFormat="1" ht="12.75" x14ac:dyDescent="0.25">
      <c r="A34" s="913" t="s">
        <v>110</v>
      </c>
      <c r="B34" s="913"/>
      <c r="C34" s="913"/>
      <c r="D34" s="913"/>
      <c r="E34" s="913"/>
      <c r="F34" s="913" t="s">
        <v>29</v>
      </c>
      <c r="G34" s="913"/>
      <c r="H34" s="9"/>
      <c r="I34" s="30">
        <f>I35+I36</f>
        <v>0</v>
      </c>
      <c r="J34" s="913"/>
      <c r="K34" s="913"/>
      <c r="L34" s="913"/>
      <c r="M34" s="913"/>
      <c r="N34" s="913"/>
      <c r="O34" s="913"/>
      <c r="P34" s="913"/>
    </row>
    <row r="35" spans="1:16" s="1" customFormat="1" ht="12.75" x14ac:dyDescent="0.25">
      <c r="A35" s="913" t="s">
        <v>107</v>
      </c>
      <c r="B35" s="913"/>
      <c r="C35" s="913"/>
      <c r="D35" s="913"/>
      <c r="E35" s="913"/>
      <c r="F35" s="913" t="s">
        <v>29</v>
      </c>
      <c r="G35" s="913"/>
      <c r="H35" s="9"/>
      <c r="I35" s="32">
        <f>'Обсяг споживання води'!D39</f>
        <v>0</v>
      </c>
      <c r="J35" s="913" t="s">
        <v>112</v>
      </c>
      <c r="K35" s="913"/>
      <c r="L35" s="913"/>
      <c r="M35" s="913"/>
      <c r="N35" s="913"/>
      <c r="O35" s="913"/>
      <c r="P35" s="913"/>
    </row>
    <row r="36" spans="1:16" s="1" customFormat="1" ht="12.75" x14ac:dyDescent="0.25">
      <c r="A36" s="913" t="s">
        <v>108</v>
      </c>
      <c r="B36" s="913"/>
      <c r="C36" s="913"/>
      <c r="D36" s="913"/>
      <c r="E36" s="913"/>
      <c r="F36" s="913" t="s">
        <v>29</v>
      </c>
      <c r="G36" s="913"/>
      <c r="H36" s="9"/>
      <c r="I36" s="32">
        <f>'Обсяг споживання води'!K71</f>
        <v>0</v>
      </c>
      <c r="J36" s="913" t="s">
        <v>113</v>
      </c>
      <c r="K36" s="913"/>
      <c r="L36" s="913"/>
      <c r="M36" s="913"/>
      <c r="N36" s="913"/>
      <c r="O36" s="913"/>
      <c r="P36" s="913"/>
    </row>
    <row r="37" spans="1:16" s="1" customFormat="1" ht="12.75" x14ac:dyDescent="0.25">
      <c r="A37" s="913" t="s">
        <v>111</v>
      </c>
      <c r="B37" s="913"/>
      <c r="C37" s="913"/>
      <c r="D37" s="913"/>
      <c r="E37" s="913"/>
      <c r="F37" s="913" t="s">
        <v>29</v>
      </c>
      <c r="G37" s="913"/>
      <c r="H37" s="9"/>
      <c r="I37" s="30" t="e">
        <f>I28+I31+I34</f>
        <v>#DIV/0!</v>
      </c>
      <c r="J37" s="937"/>
      <c r="K37" s="937"/>
      <c r="L37" s="937"/>
      <c r="M37" s="937"/>
      <c r="N37" s="913"/>
      <c r="O37" s="913"/>
      <c r="P37" s="913"/>
    </row>
    <row r="38" spans="1:16" s="1" customFormat="1" ht="52.5" customHeight="1" x14ac:dyDescent="0.25">
      <c r="A38" s="913" t="s">
        <v>114</v>
      </c>
      <c r="B38" s="913"/>
      <c r="C38" s="913"/>
      <c r="D38" s="913"/>
      <c r="E38" s="913"/>
      <c r="F38" s="913" t="s">
        <v>11</v>
      </c>
      <c r="G38" s="913"/>
      <c r="H38" s="9" t="e">
        <f>(H39-H37)/H39</f>
        <v>#DIV/0!</v>
      </c>
      <c r="I38" s="33"/>
      <c r="J38" s="937" t="s">
        <v>803</v>
      </c>
      <c r="K38" s="937"/>
      <c r="L38" s="937"/>
      <c r="M38" s="937"/>
      <c r="N38" s="913"/>
      <c r="O38" s="913"/>
      <c r="P38" s="913"/>
    </row>
    <row r="39" spans="1:16" s="1" customFormat="1" ht="12.75" x14ac:dyDescent="0.25">
      <c r="A39" s="913" t="s">
        <v>121</v>
      </c>
      <c r="B39" s="913"/>
      <c r="C39" s="913"/>
      <c r="D39" s="913"/>
      <c r="E39" s="913"/>
      <c r="F39" s="913" t="s">
        <v>29</v>
      </c>
      <c r="G39" s="913"/>
      <c r="H39" s="9"/>
      <c r="I39" s="33" t="e">
        <f>I37/(1-I38/100)</f>
        <v>#DIV/0!</v>
      </c>
      <c r="J39" s="937" t="s">
        <v>116</v>
      </c>
      <c r="K39" s="937"/>
      <c r="L39" s="937"/>
      <c r="M39" s="937"/>
      <c r="N39" s="913"/>
      <c r="O39" s="913"/>
      <c r="P39" s="913"/>
    </row>
    <row r="40" spans="1:16" s="1" customFormat="1" ht="28.5" customHeight="1" x14ac:dyDescent="0.25">
      <c r="A40" s="913" t="s">
        <v>117</v>
      </c>
      <c r="B40" s="913"/>
      <c r="C40" s="913"/>
      <c r="D40" s="913"/>
      <c r="E40" s="913"/>
      <c r="F40" s="913" t="s">
        <v>29</v>
      </c>
      <c r="G40" s="913"/>
      <c r="H40" s="9"/>
      <c r="I40" s="33" t="e">
        <f>I39-I37</f>
        <v>#DIV/0!</v>
      </c>
      <c r="J40" s="913" t="s">
        <v>118</v>
      </c>
      <c r="K40" s="913"/>
      <c r="L40" s="913"/>
      <c r="M40" s="913"/>
      <c r="N40" s="913"/>
      <c r="O40" s="913"/>
      <c r="P40" s="913"/>
    </row>
    <row r="41" spans="1:16" s="1" customFormat="1" ht="12.75" customHeight="1" x14ac:dyDescent="0.25">
      <c r="A41" s="913" t="s">
        <v>174</v>
      </c>
      <c r="B41" s="913"/>
      <c r="C41" s="913"/>
      <c r="D41" s="913"/>
      <c r="E41" s="913"/>
      <c r="F41" s="939"/>
      <c r="G41" s="939"/>
      <c r="H41" s="11"/>
      <c r="I41" s="11"/>
      <c r="J41" s="939"/>
      <c r="K41" s="939"/>
      <c r="L41" s="939"/>
      <c r="M41" s="939"/>
      <c r="N41" s="939"/>
      <c r="O41" s="939"/>
      <c r="P41" s="939"/>
    </row>
    <row r="42" spans="1:16" s="1" customFormat="1" ht="12.75" x14ac:dyDescent="0.25">
      <c r="A42" s="938" t="s">
        <v>171</v>
      </c>
      <c r="B42" s="938"/>
      <c r="C42" s="938"/>
      <c r="D42" s="938"/>
      <c r="E42" s="938"/>
      <c r="F42" s="939" t="s">
        <v>11</v>
      </c>
      <c r="G42" s="939"/>
      <c r="H42" s="11" t="e">
        <f>H28/H37*100</f>
        <v>#DIV/0!</v>
      </c>
      <c r="I42" s="13" t="e">
        <f>I28/I37*100</f>
        <v>#DIV/0!</v>
      </c>
      <c r="J42" s="940" t="s">
        <v>175</v>
      </c>
      <c r="K42" s="941"/>
      <c r="L42" s="941"/>
      <c r="M42" s="941"/>
      <c r="N42" s="941"/>
      <c r="O42" s="941"/>
      <c r="P42" s="942"/>
    </row>
    <row r="43" spans="1:16" s="1" customFormat="1" ht="12.75" x14ac:dyDescent="0.25">
      <c r="A43" s="938" t="s">
        <v>172</v>
      </c>
      <c r="B43" s="938"/>
      <c r="C43" s="938"/>
      <c r="D43" s="938"/>
      <c r="E43" s="938"/>
      <c r="F43" s="939" t="s">
        <v>11</v>
      </c>
      <c r="G43" s="939"/>
      <c r="H43" s="11" t="e">
        <f>H31/H37*100</f>
        <v>#DIV/0!</v>
      </c>
      <c r="I43" s="13" t="e">
        <f>I31/I37*100</f>
        <v>#DIV/0!</v>
      </c>
      <c r="J43" s="943"/>
      <c r="K43" s="912"/>
      <c r="L43" s="912"/>
      <c r="M43" s="912"/>
      <c r="N43" s="912"/>
      <c r="O43" s="912"/>
      <c r="P43" s="944"/>
    </row>
    <row r="44" spans="1:16" s="1" customFormat="1" ht="12.75" x14ac:dyDescent="0.25">
      <c r="A44" s="938" t="s">
        <v>173</v>
      </c>
      <c r="B44" s="938"/>
      <c r="C44" s="938"/>
      <c r="D44" s="938"/>
      <c r="E44" s="938"/>
      <c r="F44" s="939" t="s">
        <v>11</v>
      </c>
      <c r="G44" s="939"/>
      <c r="H44" s="11" t="e">
        <f>H34/H37*100</f>
        <v>#DIV/0!</v>
      </c>
      <c r="I44" s="13" t="e">
        <f>I34/I37*100</f>
        <v>#DIV/0!</v>
      </c>
      <c r="J44" s="945"/>
      <c r="K44" s="946"/>
      <c r="L44" s="946"/>
      <c r="M44" s="946"/>
      <c r="N44" s="946"/>
      <c r="O44" s="946"/>
      <c r="P44" s="947"/>
    </row>
    <row r="46" spans="1:16" ht="18" x14ac:dyDescent="0.25">
      <c r="A46" s="933" t="s">
        <v>579</v>
      </c>
      <c r="B46" s="933"/>
      <c r="C46" s="933"/>
      <c r="D46" s="933"/>
      <c r="E46" s="933"/>
      <c r="F46" s="933"/>
      <c r="G46" s="933"/>
      <c r="H46" s="933"/>
      <c r="I46" s="933"/>
      <c r="J46" s="933"/>
      <c r="K46" s="933"/>
      <c r="L46" s="933"/>
      <c r="M46" s="933"/>
      <c r="N46" s="933"/>
      <c r="O46" s="933"/>
      <c r="P46" s="933"/>
    </row>
    <row r="47" spans="1:16" x14ac:dyDescent="0.25">
      <c r="P47" s="28" t="s">
        <v>580</v>
      </c>
    </row>
    <row r="48" spans="1:16" x14ac:dyDescent="0.25">
      <c r="A48" s="926" t="s">
        <v>585</v>
      </c>
      <c r="B48" s="932" t="s">
        <v>101</v>
      </c>
      <c r="C48" s="932"/>
      <c r="D48" s="932"/>
      <c r="E48" s="932"/>
      <c r="F48" s="932" t="s">
        <v>584</v>
      </c>
      <c r="G48" s="932" t="s">
        <v>583</v>
      </c>
      <c r="H48" s="932"/>
      <c r="I48" s="932"/>
      <c r="J48" s="932"/>
      <c r="K48" s="932"/>
      <c r="L48" s="932"/>
      <c r="M48" s="932"/>
      <c r="N48" s="932" t="s">
        <v>86</v>
      </c>
      <c r="O48" s="932"/>
      <c r="P48" s="932"/>
    </row>
    <row r="49" spans="1:16" x14ac:dyDescent="0.25">
      <c r="A49" s="926"/>
      <c r="B49" s="932"/>
      <c r="C49" s="932"/>
      <c r="D49" s="932"/>
      <c r="E49" s="932"/>
      <c r="F49" s="932"/>
      <c r="G49" s="932" t="s">
        <v>581</v>
      </c>
      <c r="H49" s="932"/>
      <c r="I49" s="932"/>
      <c r="J49" s="932"/>
      <c r="K49" s="932"/>
      <c r="L49" s="928" t="s">
        <v>582</v>
      </c>
      <c r="M49" s="926" t="s">
        <v>806</v>
      </c>
      <c r="N49" s="932"/>
      <c r="O49" s="932"/>
      <c r="P49" s="932"/>
    </row>
    <row r="50" spans="1:16" ht="66" x14ac:dyDescent="0.25">
      <c r="A50" s="926"/>
      <c r="B50" s="932"/>
      <c r="C50" s="932"/>
      <c r="D50" s="932"/>
      <c r="E50" s="932"/>
      <c r="F50" s="932"/>
      <c r="G50" s="595">
        <v>2013</v>
      </c>
      <c r="H50" s="595">
        <v>2014</v>
      </c>
      <c r="I50" s="596" t="s">
        <v>805</v>
      </c>
      <c r="J50" s="597" t="s">
        <v>808</v>
      </c>
      <c r="K50" s="597" t="s">
        <v>807</v>
      </c>
      <c r="L50" s="928"/>
      <c r="M50" s="926"/>
      <c r="N50" s="932"/>
      <c r="O50" s="932"/>
      <c r="P50" s="932"/>
    </row>
    <row r="51" spans="1:16" x14ac:dyDescent="0.25">
      <c r="A51" s="598" t="s">
        <v>586</v>
      </c>
      <c r="B51" s="932" t="s">
        <v>587</v>
      </c>
      <c r="C51" s="932"/>
      <c r="D51" s="932"/>
      <c r="E51" s="932"/>
      <c r="F51" s="598" t="s">
        <v>588</v>
      </c>
      <c r="G51" s="598">
        <v>1</v>
      </c>
      <c r="H51" s="598">
        <v>2</v>
      </c>
      <c r="I51" s="598">
        <v>3</v>
      </c>
      <c r="J51" s="598">
        <v>4</v>
      </c>
      <c r="K51" s="598">
        <v>5</v>
      </c>
      <c r="L51" s="598">
        <v>6</v>
      </c>
      <c r="M51" s="598">
        <v>7</v>
      </c>
      <c r="N51" s="932">
        <v>8</v>
      </c>
      <c r="O51" s="932"/>
      <c r="P51" s="932"/>
    </row>
    <row r="52" spans="1:16" ht="117" customHeight="1" x14ac:dyDescent="0.25">
      <c r="A52" s="599" t="s">
        <v>18</v>
      </c>
      <c r="B52" s="926" t="s">
        <v>589</v>
      </c>
      <c r="C52" s="926"/>
      <c r="D52" s="926"/>
      <c r="E52" s="926"/>
      <c r="F52" s="599" t="s">
        <v>590</v>
      </c>
      <c r="G52" s="596"/>
      <c r="H52" s="596"/>
      <c r="I52" s="596"/>
      <c r="J52" s="596"/>
      <c r="K52" s="596"/>
      <c r="L52" s="596"/>
      <c r="M52" s="596"/>
      <c r="N52" s="929" t="s">
        <v>809</v>
      </c>
      <c r="O52" s="930"/>
      <c r="P52" s="931"/>
    </row>
    <row r="53" spans="1:16" x14ac:dyDescent="0.25">
      <c r="A53" s="599" t="s">
        <v>591</v>
      </c>
      <c r="B53" s="926" t="s">
        <v>592</v>
      </c>
      <c r="C53" s="926"/>
      <c r="D53" s="926"/>
      <c r="E53" s="926"/>
      <c r="F53" s="599" t="s">
        <v>593</v>
      </c>
      <c r="G53" s="596"/>
      <c r="H53" s="596"/>
      <c r="I53" s="596"/>
      <c r="J53" s="596"/>
      <c r="K53" s="596"/>
      <c r="L53" s="596"/>
      <c r="M53" s="596"/>
      <c r="N53" s="928"/>
      <c r="O53" s="928"/>
      <c r="P53" s="928"/>
    </row>
    <row r="54" spans="1:16" x14ac:dyDescent="0.25">
      <c r="A54" s="599" t="s">
        <v>594</v>
      </c>
      <c r="B54" s="926" t="s">
        <v>595</v>
      </c>
      <c r="C54" s="926"/>
      <c r="D54" s="926"/>
      <c r="E54" s="926"/>
      <c r="F54" s="599" t="s">
        <v>596</v>
      </c>
      <c r="G54" s="596"/>
      <c r="H54" s="596"/>
      <c r="I54" s="596"/>
      <c r="J54" s="596"/>
      <c r="K54" s="596"/>
      <c r="L54" s="596"/>
      <c r="M54" s="596"/>
      <c r="N54" s="928"/>
      <c r="O54" s="928"/>
      <c r="P54" s="928"/>
    </row>
    <row r="55" spans="1:16" x14ac:dyDescent="0.25">
      <c r="A55" s="599" t="s">
        <v>597</v>
      </c>
      <c r="B55" s="926" t="s">
        <v>598</v>
      </c>
      <c r="C55" s="926"/>
      <c r="D55" s="926"/>
      <c r="E55" s="926"/>
      <c r="F55" s="599" t="s">
        <v>599</v>
      </c>
      <c r="G55" s="596"/>
      <c r="H55" s="596"/>
      <c r="I55" s="596"/>
      <c r="J55" s="596"/>
      <c r="K55" s="596"/>
      <c r="L55" s="596"/>
      <c r="M55" s="596"/>
      <c r="N55" s="928"/>
      <c r="O55" s="928"/>
      <c r="P55" s="928"/>
    </row>
    <row r="56" spans="1:16" x14ac:dyDescent="0.25">
      <c r="A56" s="599" t="s">
        <v>605</v>
      </c>
      <c r="B56" s="926" t="s">
        <v>606</v>
      </c>
      <c r="C56" s="926"/>
      <c r="D56" s="926"/>
      <c r="E56" s="926"/>
      <c r="F56" s="599" t="s">
        <v>600</v>
      </c>
      <c r="G56" s="596"/>
      <c r="H56" s="596"/>
      <c r="I56" s="596"/>
      <c r="J56" s="596"/>
      <c r="K56" s="596"/>
      <c r="L56" s="596"/>
      <c r="M56" s="596"/>
      <c r="N56" s="928"/>
      <c r="O56" s="928"/>
      <c r="P56" s="928"/>
    </row>
    <row r="57" spans="1:16" x14ac:dyDescent="0.25">
      <c r="A57" s="599" t="s">
        <v>26</v>
      </c>
      <c r="B57" s="926" t="s">
        <v>647</v>
      </c>
      <c r="C57" s="926"/>
      <c r="D57" s="926"/>
      <c r="E57" s="926"/>
      <c r="F57" s="599" t="s">
        <v>601</v>
      </c>
      <c r="G57" s="596"/>
      <c r="H57" s="596"/>
      <c r="I57" s="596"/>
      <c r="J57" s="596"/>
      <c r="K57" s="596"/>
      <c r="L57" s="596"/>
      <c r="M57" s="596"/>
      <c r="N57" s="927" t="s">
        <v>648</v>
      </c>
      <c r="O57" s="927"/>
      <c r="P57" s="927"/>
    </row>
    <row r="58" spans="1:16" ht="16.5" customHeight="1" x14ac:dyDescent="0.25">
      <c r="A58" s="599" t="s">
        <v>607</v>
      </c>
      <c r="B58" s="926" t="s">
        <v>609</v>
      </c>
      <c r="C58" s="926"/>
      <c r="D58" s="926"/>
      <c r="E58" s="926"/>
      <c r="F58" s="599" t="s">
        <v>602</v>
      </c>
      <c r="G58" s="596"/>
      <c r="H58" s="596"/>
      <c r="I58" s="596"/>
      <c r="J58" s="596"/>
      <c r="K58" s="596"/>
      <c r="L58" s="596"/>
      <c r="M58" s="596"/>
      <c r="N58" s="927" t="s">
        <v>648</v>
      </c>
      <c r="O58" s="927"/>
      <c r="P58" s="927"/>
    </row>
    <row r="59" spans="1:16" x14ac:dyDescent="0.25">
      <c r="A59" s="599" t="s">
        <v>76</v>
      </c>
      <c r="B59" s="926" t="s">
        <v>610</v>
      </c>
      <c r="C59" s="926"/>
      <c r="D59" s="926"/>
      <c r="E59" s="926"/>
      <c r="F59" s="599" t="s">
        <v>603</v>
      </c>
      <c r="G59" s="596"/>
      <c r="H59" s="596"/>
      <c r="I59" s="596"/>
      <c r="J59" s="596"/>
      <c r="K59" s="596"/>
      <c r="L59" s="596"/>
      <c r="M59" s="596"/>
      <c r="N59" s="929" t="s">
        <v>646</v>
      </c>
      <c r="O59" s="930"/>
      <c r="P59" s="931"/>
    </row>
    <row r="60" spans="1:16" x14ac:dyDescent="0.25">
      <c r="A60" s="599" t="s">
        <v>608</v>
      </c>
      <c r="B60" s="926" t="s">
        <v>611</v>
      </c>
      <c r="C60" s="926"/>
      <c r="D60" s="926"/>
      <c r="E60" s="926"/>
      <c r="F60" s="599" t="s">
        <v>604</v>
      </c>
      <c r="G60" s="596"/>
      <c r="H60" s="596"/>
      <c r="I60" s="596"/>
      <c r="J60" s="596"/>
      <c r="K60" s="596"/>
      <c r="L60" s="596"/>
      <c r="M60" s="596"/>
      <c r="N60" s="927" t="s">
        <v>649</v>
      </c>
      <c r="O60" s="927"/>
      <c r="P60" s="927"/>
    </row>
    <row r="61" spans="1:16" x14ac:dyDescent="0.25">
      <c r="A61" s="599" t="s">
        <v>622</v>
      </c>
      <c r="B61" s="926" t="s">
        <v>623</v>
      </c>
      <c r="C61" s="926"/>
      <c r="D61" s="926"/>
      <c r="E61" s="926"/>
      <c r="F61" s="599" t="s">
        <v>612</v>
      </c>
      <c r="G61" s="596"/>
      <c r="H61" s="596"/>
      <c r="I61" s="596"/>
      <c r="J61" s="596"/>
      <c r="K61" s="596"/>
      <c r="L61" s="596"/>
      <c r="M61" s="596"/>
      <c r="N61" s="927" t="s">
        <v>650</v>
      </c>
      <c r="O61" s="927"/>
      <c r="P61" s="927"/>
    </row>
    <row r="62" spans="1:16" ht="33.75" customHeight="1" x14ac:dyDescent="0.25">
      <c r="A62" s="599" t="s">
        <v>624</v>
      </c>
      <c r="B62" s="926" t="s">
        <v>625</v>
      </c>
      <c r="C62" s="926"/>
      <c r="D62" s="926"/>
      <c r="E62" s="926"/>
      <c r="F62" s="599" t="s">
        <v>613</v>
      </c>
      <c r="G62" s="596"/>
      <c r="H62" s="596"/>
      <c r="I62" s="596"/>
      <c r="J62" s="596"/>
      <c r="K62" s="596"/>
      <c r="L62" s="596"/>
      <c r="M62" s="596"/>
      <c r="N62" s="927" t="s">
        <v>651</v>
      </c>
      <c r="O62" s="927"/>
      <c r="P62" s="927"/>
    </row>
    <row r="63" spans="1:16" ht="30.75" customHeight="1" x14ac:dyDescent="0.25">
      <c r="A63" s="599" t="s">
        <v>626</v>
      </c>
      <c r="B63" s="926" t="s">
        <v>627</v>
      </c>
      <c r="C63" s="926"/>
      <c r="D63" s="926"/>
      <c r="E63" s="926"/>
      <c r="F63" s="599" t="s">
        <v>614</v>
      </c>
      <c r="G63" s="596"/>
      <c r="H63" s="596"/>
      <c r="I63" s="596"/>
      <c r="J63" s="596"/>
      <c r="K63" s="596"/>
      <c r="L63" s="596"/>
      <c r="M63" s="596"/>
      <c r="N63" s="927"/>
      <c r="O63" s="927"/>
      <c r="P63" s="927"/>
    </row>
    <row r="64" spans="1:16" x14ac:dyDescent="0.25">
      <c r="A64" s="596" t="s">
        <v>628</v>
      </c>
      <c r="B64" s="926" t="s">
        <v>629</v>
      </c>
      <c r="C64" s="926"/>
      <c r="D64" s="926"/>
      <c r="E64" s="926"/>
      <c r="F64" s="599" t="s">
        <v>615</v>
      </c>
      <c r="G64" s="596"/>
      <c r="H64" s="596"/>
      <c r="I64" s="596"/>
      <c r="J64" s="596"/>
      <c r="K64" s="596"/>
      <c r="L64" s="596"/>
      <c r="M64" s="596"/>
      <c r="N64" s="927"/>
      <c r="O64" s="927"/>
      <c r="P64" s="927"/>
    </row>
    <row r="65" spans="1:16" ht="33" customHeight="1" x14ac:dyDescent="0.25">
      <c r="A65" s="596" t="s">
        <v>630</v>
      </c>
      <c r="B65" s="926" t="s">
        <v>645</v>
      </c>
      <c r="C65" s="926"/>
      <c r="D65" s="926"/>
      <c r="E65" s="926"/>
      <c r="F65" s="599" t="s">
        <v>616</v>
      </c>
      <c r="G65" s="596"/>
      <c r="H65" s="596"/>
      <c r="I65" s="596"/>
      <c r="J65" s="596"/>
      <c r="K65" s="596"/>
      <c r="L65" s="596"/>
      <c r="M65" s="596"/>
      <c r="N65" s="927" t="s">
        <v>652</v>
      </c>
      <c r="O65" s="927"/>
      <c r="P65" s="927"/>
    </row>
    <row r="66" spans="1:16" ht="31.5" customHeight="1" x14ac:dyDescent="0.25">
      <c r="A66" s="596" t="s">
        <v>631</v>
      </c>
      <c r="B66" s="926" t="s">
        <v>632</v>
      </c>
      <c r="C66" s="926"/>
      <c r="D66" s="926"/>
      <c r="E66" s="926"/>
      <c r="F66" s="599" t="s">
        <v>617</v>
      </c>
      <c r="G66" s="596"/>
      <c r="H66" s="596"/>
      <c r="I66" s="596"/>
      <c r="J66" s="596"/>
      <c r="K66" s="596"/>
      <c r="L66" s="596"/>
      <c r="M66" s="596"/>
      <c r="N66" s="28" t="s">
        <v>653</v>
      </c>
      <c r="P66" s="596"/>
    </row>
    <row r="67" spans="1:16" ht="47.25" customHeight="1" x14ac:dyDescent="0.25">
      <c r="A67" s="596" t="s">
        <v>633</v>
      </c>
      <c r="B67" s="926" t="s">
        <v>634</v>
      </c>
      <c r="C67" s="926"/>
      <c r="D67" s="926"/>
      <c r="E67" s="926"/>
      <c r="F67" s="599" t="s">
        <v>618</v>
      </c>
      <c r="G67" s="596"/>
      <c r="H67" s="596"/>
      <c r="I67" s="596"/>
      <c r="J67" s="596"/>
      <c r="K67" s="596"/>
      <c r="L67" s="596"/>
      <c r="M67" s="604" t="e">
        <f>I16</f>
        <v>#DIV/0!</v>
      </c>
      <c r="N67" s="927" t="s">
        <v>654</v>
      </c>
      <c r="O67" s="927"/>
      <c r="P67" s="927"/>
    </row>
    <row r="68" spans="1:16" x14ac:dyDescent="0.25">
      <c r="A68" s="596" t="s">
        <v>635</v>
      </c>
      <c r="B68" s="926" t="s">
        <v>636</v>
      </c>
      <c r="C68" s="926"/>
      <c r="D68" s="926"/>
      <c r="E68" s="926"/>
      <c r="F68" s="599" t="s">
        <v>619</v>
      </c>
      <c r="G68" s="596"/>
      <c r="H68" s="596"/>
      <c r="I68" s="596"/>
      <c r="J68" s="596"/>
      <c r="K68" s="596"/>
      <c r="L68" s="596"/>
      <c r="M68" s="596"/>
      <c r="N68" s="927" t="s">
        <v>650</v>
      </c>
      <c r="O68" s="927"/>
      <c r="P68" s="927"/>
    </row>
    <row r="69" spans="1:16" x14ac:dyDescent="0.25">
      <c r="A69" s="596" t="s">
        <v>637</v>
      </c>
      <c r="B69" s="926" t="s">
        <v>172</v>
      </c>
      <c r="C69" s="926"/>
      <c r="D69" s="926"/>
      <c r="E69" s="926"/>
      <c r="F69" s="599" t="s">
        <v>620</v>
      </c>
      <c r="G69" s="596"/>
      <c r="H69" s="596"/>
      <c r="I69" s="596"/>
      <c r="J69" s="596"/>
      <c r="K69" s="596"/>
      <c r="L69" s="596"/>
      <c r="M69" s="596"/>
      <c r="N69" s="927" t="s">
        <v>652</v>
      </c>
      <c r="O69" s="927"/>
      <c r="P69" s="927"/>
    </row>
    <row r="70" spans="1:16" x14ac:dyDescent="0.25">
      <c r="A70" s="596" t="s">
        <v>638</v>
      </c>
      <c r="B70" s="926" t="s">
        <v>639</v>
      </c>
      <c r="C70" s="926"/>
      <c r="D70" s="926"/>
      <c r="E70" s="926"/>
      <c r="F70" s="599" t="s">
        <v>621</v>
      </c>
      <c r="G70" s="596"/>
      <c r="H70" s="596"/>
      <c r="I70" s="596"/>
      <c r="J70" s="596"/>
      <c r="K70" s="596"/>
      <c r="L70" s="596"/>
      <c r="M70" s="596"/>
      <c r="N70" s="927" t="s">
        <v>652</v>
      </c>
      <c r="O70" s="927"/>
      <c r="P70" s="927"/>
    </row>
    <row r="71" spans="1:16" ht="17.25" thickBot="1" x14ac:dyDescent="0.3">
      <c r="A71" s="602" t="s">
        <v>640</v>
      </c>
      <c r="B71" s="920" t="s">
        <v>641</v>
      </c>
      <c r="C71" s="920"/>
      <c r="D71" s="920"/>
      <c r="E71" s="920"/>
      <c r="F71" s="603" t="s">
        <v>642</v>
      </c>
      <c r="G71" s="602"/>
      <c r="H71" s="602"/>
      <c r="I71" s="602"/>
      <c r="J71" s="602"/>
      <c r="K71" s="602"/>
      <c r="L71" s="602"/>
      <c r="M71" s="602"/>
      <c r="N71" s="921" t="s">
        <v>652</v>
      </c>
      <c r="O71" s="921"/>
      <c r="P71" s="921"/>
    </row>
    <row r="72" spans="1:16" ht="49.5" customHeight="1" x14ac:dyDescent="0.25">
      <c r="A72" s="893">
        <v>10</v>
      </c>
      <c r="B72" s="922" t="s">
        <v>655</v>
      </c>
      <c r="C72" s="923"/>
      <c r="D72" s="923"/>
      <c r="E72" s="924"/>
      <c r="F72" s="894" t="s">
        <v>643</v>
      </c>
      <c r="G72" s="895">
        <f>G52-G67</f>
        <v>0</v>
      </c>
      <c r="H72" s="895">
        <f t="shared" ref="H72:M72" si="0">H52-H67</f>
        <v>0</v>
      </c>
      <c r="I72" s="895">
        <f t="shared" si="0"/>
        <v>0</v>
      </c>
      <c r="J72" s="895">
        <f t="shared" si="0"/>
        <v>0</v>
      </c>
      <c r="K72" s="895">
        <f t="shared" si="0"/>
        <v>0</v>
      </c>
      <c r="L72" s="895">
        <f t="shared" si="0"/>
        <v>0</v>
      </c>
      <c r="M72" s="895" t="e">
        <f t="shared" si="0"/>
        <v>#DIV/0!</v>
      </c>
      <c r="N72" s="925" t="s">
        <v>657</v>
      </c>
      <c r="O72" s="925"/>
      <c r="P72" s="925"/>
    </row>
    <row r="73" spans="1:16" ht="153.75" customHeight="1" x14ac:dyDescent="0.25">
      <c r="A73" s="723">
        <v>11</v>
      </c>
      <c r="B73" s="926" t="s">
        <v>656</v>
      </c>
      <c r="C73" s="926"/>
      <c r="D73" s="926"/>
      <c r="E73" s="926"/>
      <c r="F73" s="599" t="s">
        <v>644</v>
      </c>
      <c r="G73" s="596" t="e">
        <f>G72/G52*100</f>
        <v>#DIV/0!</v>
      </c>
      <c r="H73" s="596" t="e">
        <f t="shared" ref="H73:M73" si="1">H72/H52*100</f>
        <v>#DIV/0!</v>
      </c>
      <c r="I73" s="596" t="e">
        <f t="shared" si="1"/>
        <v>#DIV/0!</v>
      </c>
      <c r="J73" s="596" t="e">
        <f t="shared" si="1"/>
        <v>#DIV/0!</v>
      </c>
      <c r="K73" s="596" t="e">
        <f t="shared" si="1"/>
        <v>#DIV/0!</v>
      </c>
      <c r="L73" s="596" t="e">
        <f t="shared" si="1"/>
        <v>#DIV/0!</v>
      </c>
      <c r="M73" s="596" t="e">
        <f t="shared" si="1"/>
        <v>#DIV/0!</v>
      </c>
      <c r="N73" s="927" t="s">
        <v>810</v>
      </c>
      <c r="O73" s="927"/>
      <c r="P73" s="927"/>
    </row>
    <row r="74" spans="1:16" x14ac:dyDescent="0.25">
      <c r="A74" s="605"/>
      <c r="B74" s="918"/>
      <c r="C74" s="918"/>
      <c r="D74" s="918"/>
      <c r="E74" s="918"/>
      <c r="F74" s="601"/>
      <c r="G74" s="605"/>
      <c r="H74" s="605"/>
      <c r="I74" s="605"/>
      <c r="J74" s="605"/>
      <c r="K74" s="605"/>
      <c r="L74" s="605"/>
      <c r="M74" s="605"/>
      <c r="N74" s="919"/>
      <c r="O74" s="919"/>
      <c r="P74" s="919"/>
    </row>
    <row r="75" spans="1:16" x14ac:dyDescent="0.25">
      <c r="A75" s="600"/>
      <c r="B75" s="918"/>
      <c r="C75" s="918"/>
      <c r="D75" s="918"/>
      <c r="E75" s="918"/>
      <c r="F75" s="601"/>
      <c r="G75" s="600"/>
      <c r="H75" s="600"/>
      <c r="I75" s="600"/>
      <c r="J75" s="600"/>
      <c r="K75" s="600"/>
      <c r="L75" s="600"/>
      <c r="M75" s="600"/>
      <c r="N75" s="919"/>
      <c r="O75" s="919"/>
      <c r="P75" s="919"/>
    </row>
    <row r="76" spans="1:16" x14ac:dyDescent="0.25">
      <c r="A76" s="600"/>
      <c r="B76" s="918"/>
      <c r="C76" s="918"/>
      <c r="D76" s="918"/>
      <c r="E76" s="918"/>
      <c r="F76" s="600"/>
      <c r="G76" s="600"/>
      <c r="H76" s="600"/>
      <c r="I76" s="600"/>
      <c r="J76" s="600"/>
      <c r="K76" s="600"/>
      <c r="L76" s="600"/>
      <c r="M76" s="600"/>
      <c r="N76" s="919"/>
      <c r="O76" s="919"/>
      <c r="P76" s="919"/>
    </row>
    <row r="77" spans="1:16" x14ac:dyDescent="0.25">
      <c r="A77" s="600"/>
      <c r="B77" s="918"/>
      <c r="C77" s="918"/>
      <c r="D77" s="918"/>
      <c r="E77" s="918"/>
      <c r="F77" s="600"/>
      <c r="G77" s="600"/>
      <c r="H77" s="600"/>
      <c r="I77" s="600"/>
      <c r="J77" s="600"/>
      <c r="K77" s="600"/>
      <c r="L77" s="600"/>
      <c r="M77" s="600"/>
      <c r="N77" s="919"/>
      <c r="O77" s="919"/>
      <c r="P77" s="919"/>
    </row>
    <row r="78" spans="1:16" x14ac:dyDescent="0.25">
      <c r="A78" s="600"/>
      <c r="B78" s="918"/>
      <c r="C78" s="918"/>
      <c r="D78" s="918"/>
      <c r="E78" s="918"/>
      <c r="F78" s="600"/>
      <c r="G78" s="600"/>
      <c r="H78" s="600"/>
      <c r="I78" s="600"/>
      <c r="J78" s="600"/>
      <c r="K78" s="600"/>
      <c r="L78" s="600"/>
      <c r="M78" s="600"/>
      <c r="N78" s="919"/>
      <c r="O78" s="919"/>
      <c r="P78" s="919"/>
    </row>
    <row r="79" spans="1:16" x14ac:dyDescent="0.25">
      <c r="A79" s="600"/>
      <c r="B79" s="918"/>
      <c r="C79" s="918"/>
      <c r="D79" s="918"/>
      <c r="E79" s="918"/>
      <c r="F79" s="600"/>
      <c r="G79" s="600"/>
      <c r="H79" s="600"/>
      <c r="I79" s="600"/>
      <c r="J79" s="600"/>
      <c r="K79" s="600"/>
      <c r="L79" s="600"/>
      <c r="M79" s="600"/>
      <c r="N79" s="919"/>
      <c r="O79" s="919"/>
      <c r="P79" s="919"/>
    </row>
    <row r="80" spans="1:16" x14ac:dyDescent="0.25">
      <c r="A80" s="600"/>
      <c r="B80" s="918"/>
      <c r="C80" s="918"/>
      <c r="D80" s="918"/>
      <c r="E80" s="918"/>
      <c r="F80" s="600"/>
      <c r="G80" s="600"/>
      <c r="H80" s="600"/>
      <c r="I80" s="600"/>
      <c r="J80" s="600"/>
      <c r="K80" s="600"/>
      <c r="L80" s="600"/>
      <c r="M80" s="600"/>
      <c r="N80" s="919"/>
      <c r="O80" s="919"/>
      <c r="P80" s="919"/>
    </row>
    <row r="81" spans="1:16" x14ac:dyDescent="0.25">
      <c r="A81" s="600"/>
      <c r="B81" s="918"/>
      <c r="C81" s="918"/>
      <c r="D81" s="918"/>
      <c r="E81" s="918"/>
      <c r="F81" s="600"/>
      <c r="G81" s="600"/>
      <c r="H81" s="600"/>
      <c r="I81" s="600"/>
      <c r="J81" s="600"/>
      <c r="K81" s="600"/>
      <c r="L81" s="600"/>
      <c r="M81" s="600"/>
      <c r="N81" s="919"/>
      <c r="O81" s="919"/>
      <c r="P81" s="919"/>
    </row>
    <row r="82" spans="1:16" x14ac:dyDescent="0.25">
      <c r="A82" s="600"/>
      <c r="B82" s="918"/>
      <c r="C82" s="918"/>
      <c r="D82" s="918"/>
      <c r="E82" s="918"/>
      <c r="F82" s="600"/>
      <c r="G82" s="600"/>
      <c r="H82" s="600"/>
      <c r="I82" s="600"/>
      <c r="J82" s="600"/>
      <c r="K82" s="600"/>
      <c r="L82" s="600"/>
      <c r="M82" s="600"/>
      <c r="N82" s="919"/>
      <c r="O82" s="919"/>
      <c r="P82" s="919"/>
    </row>
    <row r="83" spans="1:16" x14ac:dyDescent="0.25">
      <c r="A83" s="600"/>
      <c r="B83" s="918"/>
      <c r="C83" s="918"/>
      <c r="D83" s="918"/>
      <c r="E83" s="918"/>
      <c r="F83" s="600"/>
      <c r="G83" s="600"/>
      <c r="H83" s="600"/>
      <c r="I83" s="600"/>
      <c r="J83" s="600"/>
      <c r="K83" s="600"/>
      <c r="L83" s="600"/>
      <c r="M83" s="600"/>
      <c r="N83" s="919"/>
      <c r="O83" s="919"/>
      <c r="P83" s="919"/>
    </row>
    <row r="84" spans="1:16" x14ac:dyDescent="0.25">
      <c r="A84" s="600"/>
      <c r="B84" s="918"/>
      <c r="C84" s="918"/>
      <c r="D84" s="918"/>
      <c r="E84" s="918"/>
      <c r="F84" s="600"/>
      <c r="G84" s="600"/>
      <c r="H84" s="600"/>
      <c r="I84" s="600"/>
      <c r="J84" s="600"/>
      <c r="K84" s="600"/>
      <c r="L84" s="600"/>
      <c r="M84" s="600"/>
      <c r="N84" s="919"/>
      <c r="O84" s="919"/>
      <c r="P84" s="919"/>
    </row>
    <row r="85" spans="1:16" x14ac:dyDescent="0.25">
      <c r="A85" s="600"/>
      <c r="B85" s="918"/>
      <c r="C85" s="918"/>
      <c r="D85" s="918"/>
      <c r="E85" s="918"/>
      <c r="F85" s="600"/>
      <c r="G85" s="600"/>
      <c r="H85" s="600"/>
      <c r="I85" s="600"/>
      <c r="J85" s="600"/>
      <c r="K85" s="600"/>
      <c r="L85" s="600"/>
      <c r="M85" s="600"/>
      <c r="N85" s="919"/>
      <c r="O85" s="919"/>
      <c r="P85" s="919"/>
    </row>
    <row r="86" spans="1:16" x14ac:dyDescent="0.25">
      <c r="A86" s="600"/>
      <c r="B86" s="918"/>
      <c r="C86" s="918"/>
      <c r="D86" s="918"/>
      <c r="E86" s="918"/>
      <c r="F86" s="600"/>
      <c r="G86" s="600"/>
      <c r="H86" s="600"/>
      <c r="I86" s="600"/>
      <c r="J86" s="600"/>
      <c r="K86" s="600"/>
      <c r="L86" s="600"/>
      <c r="M86" s="600"/>
      <c r="N86" s="919"/>
      <c r="O86" s="919"/>
      <c r="P86" s="919"/>
    </row>
    <row r="87" spans="1:16" x14ac:dyDescent="0.25">
      <c r="A87" s="600"/>
      <c r="B87" s="918"/>
      <c r="C87" s="918"/>
      <c r="D87" s="918"/>
      <c r="E87" s="918"/>
      <c r="F87" s="600"/>
      <c r="G87" s="600"/>
      <c r="H87" s="600"/>
      <c r="I87" s="600"/>
      <c r="J87" s="600"/>
      <c r="K87" s="600"/>
      <c r="L87" s="600"/>
      <c r="M87" s="600"/>
      <c r="N87" s="919"/>
      <c r="O87" s="919"/>
      <c r="P87" s="919"/>
    </row>
    <row r="88" spans="1:16" x14ac:dyDescent="0.25">
      <c r="A88" s="600"/>
      <c r="B88" s="918"/>
      <c r="C88" s="918"/>
      <c r="D88" s="918"/>
      <c r="E88" s="918"/>
      <c r="F88" s="600"/>
      <c r="G88" s="600"/>
      <c r="H88" s="600"/>
      <c r="I88" s="600"/>
      <c r="J88" s="600"/>
      <c r="K88" s="600"/>
      <c r="L88" s="600"/>
      <c r="M88" s="600"/>
      <c r="N88" s="919"/>
      <c r="O88" s="919"/>
      <c r="P88" s="919"/>
    </row>
    <row r="89" spans="1:16" x14ac:dyDescent="0.25">
      <c r="A89" s="600"/>
      <c r="B89" s="918"/>
      <c r="C89" s="918"/>
      <c r="D89" s="918"/>
      <c r="E89" s="918"/>
      <c r="F89" s="600"/>
      <c r="G89" s="600"/>
      <c r="H89" s="600"/>
      <c r="I89" s="600"/>
      <c r="J89" s="600"/>
      <c r="K89" s="600"/>
      <c r="L89" s="600"/>
      <c r="M89" s="600"/>
      <c r="N89" s="919"/>
      <c r="O89" s="919"/>
      <c r="P89" s="919"/>
    </row>
    <row r="90" spans="1:16" x14ac:dyDescent="0.25">
      <c r="A90" s="600"/>
      <c r="B90" s="918"/>
      <c r="C90" s="918"/>
      <c r="D90" s="918"/>
      <c r="E90" s="918"/>
      <c r="F90" s="600"/>
      <c r="G90" s="600"/>
      <c r="H90" s="600"/>
      <c r="I90" s="600"/>
      <c r="J90" s="600"/>
      <c r="K90" s="600"/>
      <c r="L90" s="600"/>
      <c r="M90" s="600"/>
      <c r="N90" s="919"/>
      <c r="O90" s="919"/>
      <c r="P90" s="919"/>
    </row>
    <row r="91" spans="1:16" x14ac:dyDescent="0.25">
      <c r="A91" s="600"/>
      <c r="B91" s="918"/>
      <c r="C91" s="918"/>
      <c r="D91" s="918"/>
      <c r="E91" s="918"/>
      <c r="F91" s="600"/>
      <c r="G91" s="600"/>
      <c r="H91" s="600"/>
      <c r="I91" s="600"/>
      <c r="J91" s="600"/>
      <c r="K91" s="600"/>
      <c r="L91" s="600"/>
      <c r="M91" s="600"/>
      <c r="N91" s="919"/>
      <c r="O91" s="919"/>
      <c r="P91" s="919"/>
    </row>
    <row r="92" spans="1:16" x14ac:dyDescent="0.25">
      <c r="A92" s="600"/>
      <c r="B92" s="918"/>
      <c r="C92" s="918"/>
      <c r="D92" s="918"/>
      <c r="E92" s="918"/>
      <c r="F92" s="600"/>
      <c r="G92" s="600"/>
      <c r="H92" s="600"/>
      <c r="I92" s="600"/>
      <c r="J92" s="600"/>
      <c r="K92" s="600"/>
      <c r="L92" s="600"/>
      <c r="M92" s="600"/>
      <c r="N92" s="919"/>
      <c r="O92" s="919"/>
      <c r="P92" s="919"/>
    </row>
    <row r="93" spans="1:16" x14ac:dyDescent="0.25">
      <c r="A93" s="600"/>
      <c r="B93" s="918"/>
      <c r="C93" s="918"/>
      <c r="D93" s="918"/>
      <c r="E93" s="918"/>
      <c r="F93" s="600"/>
      <c r="G93" s="600"/>
      <c r="H93" s="600"/>
      <c r="I93" s="600"/>
      <c r="J93" s="600"/>
      <c r="K93" s="600"/>
      <c r="L93" s="600"/>
      <c r="M93" s="600"/>
      <c r="N93" s="919"/>
      <c r="O93" s="919"/>
      <c r="P93" s="919"/>
    </row>
    <row r="94" spans="1:16" x14ac:dyDescent="0.25">
      <c r="A94" s="600"/>
      <c r="B94" s="918"/>
      <c r="C94" s="918"/>
      <c r="D94" s="918"/>
      <c r="E94" s="918"/>
      <c r="F94" s="600"/>
      <c r="G94" s="600"/>
      <c r="H94" s="600"/>
      <c r="I94" s="600"/>
      <c r="J94" s="600"/>
      <c r="K94" s="600"/>
      <c r="L94" s="600"/>
      <c r="M94" s="600"/>
      <c r="N94" s="919"/>
      <c r="O94" s="919"/>
      <c r="P94" s="919"/>
    </row>
    <row r="95" spans="1:16" x14ac:dyDescent="0.25">
      <c r="A95" s="600"/>
      <c r="B95" s="918"/>
      <c r="C95" s="918"/>
      <c r="D95" s="918"/>
      <c r="E95" s="918"/>
      <c r="F95" s="600"/>
      <c r="G95" s="600"/>
      <c r="H95" s="600"/>
      <c r="I95" s="600"/>
      <c r="J95" s="600"/>
      <c r="K95" s="600"/>
      <c r="L95" s="600"/>
      <c r="M95" s="600"/>
      <c r="N95" s="919"/>
      <c r="O95" s="919"/>
      <c r="P95" s="919"/>
    </row>
    <row r="96" spans="1:16" x14ac:dyDescent="0.25">
      <c r="A96" s="600"/>
      <c r="B96" s="918"/>
      <c r="C96" s="918"/>
      <c r="D96" s="918"/>
      <c r="E96" s="918"/>
      <c r="F96" s="600"/>
      <c r="G96" s="600"/>
      <c r="H96" s="600"/>
      <c r="I96" s="600"/>
      <c r="J96" s="600"/>
      <c r="K96" s="600"/>
      <c r="L96" s="600"/>
      <c r="M96" s="600"/>
      <c r="N96" s="919"/>
      <c r="O96" s="919"/>
      <c r="P96" s="919"/>
    </row>
    <row r="97" spans="1:16" x14ac:dyDescent="0.25">
      <c r="A97" s="600"/>
      <c r="B97" s="918"/>
      <c r="C97" s="918"/>
      <c r="D97" s="918"/>
      <c r="E97" s="918"/>
      <c r="F97" s="600"/>
      <c r="G97" s="600"/>
      <c r="H97" s="600"/>
      <c r="I97" s="600"/>
      <c r="J97" s="600"/>
      <c r="K97" s="600"/>
      <c r="L97" s="600"/>
      <c r="M97" s="600"/>
      <c r="N97" s="919"/>
      <c r="O97" s="919"/>
      <c r="P97" s="919"/>
    </row>
    <row r="98" spans="1:16" x14ac:dyDescent="0.25">
      <c r="A98" s="600"/>
      <c r="B98" s="918"/>
      <c r="C98" s="918"/>
      <c r="D98" s="918"/>
      <c r="E98" s="918"/>
      <c r="F98" s="600"/>
      <c r="G98" s="600"/>
      <c r="H98" s="600"/>
      <c r="I98" s="600"/>
      <c r="J98" s="600"/>
      <c r="K98" s="600"/>
      <c r="L98" s="600"/>
      <c r="M98" s="600"/>
      <c r="N98" s="919"/>
      <c r="O98" s="919"/>
      <c r="P98" s="919"/>
    </row>
    <row r="99" spans="1:16" x14ac:dyDescent="0.25">
      <c r="A99" s="600"/>
      <c r="B99" s="918"/>
      <c r="C99" s="918"/>
      <c r="D99" s="918"/>
      <c r="E99" s="918"/>
      <c r="F99" s="600"/>
      <c r="G99" s="600"/>
      <c r="H99" s="600"/>
      <c r="I99" s="600"/>
      <c r="J99" s="600"/>
      <c r="K99" s="600"/>
      <c r="L99" s="600"/>
      <c r="M99" s="600"/>
      <c r="N99" s="919"/>
      <c r="O99" s="919"/>
      <c r="P99" s="919"/>
    </row>
    <row r="100" spans="1:16" x14ac:dyDescent="0.25">
      <c r="A100" s="600"/>
      <c r="B100" s="918"/>
      <c r="C100" s="918"/>
      <c r="D100" s="918"/>
      <c r="E100" s="918"/>
      <c r="F100" s="600"/>
      <c r="G100" s="600"/>
      <c r="H100" s="600"/>
      <c r="I100" s="600"/>
      <c r="J100" s="600"/>
      <c r="K100" s="600"/>
      <c r="L100" s="600"/>
      <c r="M100" s="600"/>
      <c r="N100" s="919"/>
      <c r="O100" s="919"/>
      <c r="P100" s="919"/>
    </row>
    <row r="101" spans="1:16" x14ac:dyDescent="0.25">
      <c r="A101" s="600"/>
      <c r="B101" s="918"/>
      <c r="C101" s="918"/>
      <c r="D101" s="918"/>
      <c r="E101" s="918"/>
      <c r="F101" s="600"/>
      <c r="G101" s="600"/>
      <c r="H101" s="600"/>
      <c r="I101" s="600"/>
      <c r="J101" s="600"/>
      <c r="K101" s="600"/>
      <c r="L101" s="600"/>
      <c r="M101" s="600"/>
      <c r="N101" s="919"/>
      <c r="O101" s="919"/>
      <c r="P101" s="919"/>
    </row>
    <row r="102" spans="1:16" x14ac:dyDescent="0.25">
      <c r="A102" s="600"/>
      <c r="B102" s="918"/>
      <c r="C102" s="918"/>
      <c r="D102" s="918"/>
      <c r="E102" s="918"/>
      <c r="F102" s="600"/>
      <c r="G102" s="600"/>
      <c r="H102" s="600"/>
      <c r="I102" s="600"/>
      <c r="J102" s="600"/>
      <c r="K102" s="600"/>
      <c r="L102" s="600"/>
      <c r="M102" s="600"/>
      <c r="N102" s="919"/>
      <c r="O102" s="919"/>
      <c r="P102" s="919"/>
    </row>
    <row r="103" spans="1:16" x14ac:dyDescent="0.25">
      <c r="A103" s="600"/>
      <c r="B103" s="918"/>
      <c r="C103" s="918"/>
      <c r="D103" s="918"/>
      <c r="E103" s="918"/>
      <c r="F103" s="600"/>
      <c r="G103" s="600"/>
      <c r="H103" s="600"/>
      <c r="I103" s="600"/>
      <c r="J103" s="600"/>
      <c r="K103" s="600"/>
      <c r="L103" s="600"/>
      <c r="M103" s="600"/>
      <c r="N103" s="919"/>
      <c r="O103" s="919"/>
      <c r="P103" s="919"/>
    </row>
    <row r="104" spans="1:16" x14ac:dyDescent="0.25">
      <c r="A104" s="600"/>
      <c r="B104" s="918"/>
      <c r="C104" s="918"/>
      <c r="D104" s="918"/>
      <c r="E104" s="918"/>
      <c r="F104" s="600"/>
      <c r="G104" s="600"/>
      <c r="H104" s="600"/>
      <c r="I104" s="600"/>
      <c r="J104" s="600"/>
      <c r="K104" s="600"/>
      <c r="L104" s="600"/>
      <c r="M104" s="600"/>
      <c r="N104" s="919"/>
      <c r="O104" s="919"/>
      <c r="P104" s="919"/>
    </row>
    <row r="105" spans="1:16" x14ac:dyDescent="0.25">
      <c r="A105" s="600"/>
      <c r="B105" s="918"/>
      <c r="C105" s="918"/>
      <c r="D105" s="918"/>
      <c r="E105" s="918"/>
      <c r="F105" s="600"/>
      <c r="G105" s="600"/>
      <c r="H105" s="600"/>
      <c r="I105" s="600"/>
      <c r="J105" s="600"/>
      <c r="K105" s="600"/>
      <c r="L105" s="600"/>
      <c r="M105" s="600"/>
      <c r="N105" s="919"/>
      <c r="O105" s="919"/>
      <c r="P105" s="919"/>
    </row>
    <row r="106" spans="1:16" x14ac:dyDescent="0.25">
      <c r="A106" s="600"/>
      <c r="B106" s="918"/>
      <c r="C106" s="918"/>
      <c r="D106" s="918"/>
      <c r="E106" s="918"/>
      <c r="F106" s="600"/>
      <c r="G106" s="600"/>
      <c r="H106" s="600"/>
      <c r="I106" s="600"/>
      <c r="J106" s="600"/>
      <c r="K106" s="600"/>
      <c r="L106" s="600"/>
      <c r="M106" s="600"/>
      <c r="N106" s="919"/>
      <c r="O106" s="919"/>
      <c r="P106" s="919"/>
    </row>
    <row r="107" spans="1:16" x14ac:dyDescent="0.25">
      <c r="A107" s="600"/>
      <c r="B107" s="918"/>
      <c r="C107" s="918"/>
      <c r="D107" s="918"/>
      <c r="E107" s="918"/>
      <c r="F107" s="600"/>
      <c r="G107" s="600"/>
      <c r="H107" s="600"/>
      <c r="I107" s="600"/>
      <c r="J107" s="600"/>
      <c r="K107" s="600"/>
      <c r="L107" s="600"/>
      <c r="M107" s="600"/>
      <c r="N107" s="919"/>
      <c r="O107" s="919"/>
      <c r="P107" s="919"/>
    </row>
    <row r="108" spans="1:16" x14ac:dyDescent="0.25">
      <c r="A108" s="600"/>
      <c r="B108" s="918"/>
      <c r="C108" s="918"/>
      <c r="D108" s="918"/>
      <c r="E108" s="918"/>
      <c r="F108" s="600"/>
      <c r="G108" s="600"/>
      <c r="H108" s="600"/>
      <c r="I108" s="600"/>
      <c r="J108" s="600"/>
      <c r="K108" s="600"/>
      <c r="L108" s="600"/>
      <c r="M108" s="600"/>
      <c r="N108" s="919"/>
      <c r="O108" s="919"/>
      <c r="P108" s="919"/>
    </row>
    <row r="109" spans="1:16" x14ac:dyDescent="0.25">
      <c r="A109" s="600"/>
      <c r="B109" s="918"/>
      <c r="C109" s="918"/>
      <c r="D109" s="918"/>
      <c r="E109" s="918"/>
      <c r="F109" s="600"/>
      <c r="G109" s="600"/>
      <c r="H109" s="600"/>
      <c r="I109" s="600"/>
      <c r="J109" s="600"/>
      <c r="K109" s="600"/>
      <c r="L109" s="600"/>
      <c r="M109" s="600"/>
      <c r="N109" s="919"/>
      <c r="O109" s="919"/>
      <c r="P109" s="919"/>
    </row>
    <row r="110" spans="1:16" x14ac:dyDescent="0.25">
      <c r="A110" s="600"/>
      <c r="B110" s="918"/>
      <c r="C110" s="918"/>
      <c r="D110" s="918"/>
      <c r="E110" s="918"/>
      <c r="F110" s="600"/>
      <c r="G110" s="600"/>
      <c r="H110" s="600"/>
      <c r="I110" s="600"/>
      <c r="J110" s="600"/>
      <c r="K110" s="600"/>
      <c r="L110" s="600"/>
      <c r="M110" s="600"/>
      <c r="N110" s="919"/>
      <c r="O110" s="919"/>
      <c r="P110" s="919"/>
    </row>
    <row r="111" spans="1:16" x14ac:dyDescent="0.25">
      <c r="A111" s="600"/>
      <c r="B111" s="918"/>
      <c r="C111" s="918"/>
      <c r="D111" s="918"/>
      <c r="E111" s="918"/>
      <c r="F111" s="600"/>
      <c r="G111" s="600"/>
      <c r="H111" s="600"/>
      <c r="I111" s="600"/>
      <c r="J111" s="600"/>
      <c r="K111" s="600"/>
      <c r="L111" s="600"/>
      <c r="M111" s="600"/>
      <c r="N111" s="919"/>
      <c r="O111" s="919"/>
      <c r="P111" s="919"/>
    </row>
    <row r="112" spans="1:16" x14ac:dyDescent="0.25">
      <c r="A112" s="600"/>
      <c r="B112" s="918"/>
      <c r="C112" s="918"/>
      <c r="D112" s="918"/>
      <c r="E112" s="918"/>
      <c r="F112" s="600"/>
      <c r="G112" s="600"/>
      <c r="H112" s="600"/>
      <c r="I112" s="600"/>
      <c r="J112" s="600"/>
      <c r="K112" s="600"/>
      <c r="L112" s="600"/>
      <c r="M112" s="600"/>
      <c r="N112" s="919"/>
      <c r="O112" s="919"/>
      <c r="P112" s="919"/>
    </row>
    <row r="113" spans="1:16" x14ac:dyDescent="0.25">
      <c r="A113" s="600"/>
      <c r="B113" s="918"/>
      <c r="C113" s="918"/>
      <c r="D113" s="918"/>
      <c r="E113" s="918"/>
      <c r="F113" s="600"/>
      <c r="G113" s="600"/>
      <c r="H113" s="600"/>
      <c r="I113" s="600"/>
      <c r="J113" s="600"/>
      <c r="K113" s="600"/>
      <c r="L113" s="600"/>
      <c r="M113" s="600"/>
      <c r="N113" s="919"/>
      <c r="O113" s="919"/>
      <c r="P113" s="919"/>
    </row>
    <row r="114" spans="1:16" x14ac:dyDescent="0.25">
      <c r="A114" s="600"/>
      <c r="B114" s="918"/>
      <c r="C114" s="918"/>
      <c r="D114" s="918"/>
      <c r="E114" s="918"/>
      <c r="F114" s="600"/>
      <c r="G114" s="600"/>
      <c r="H114" s="600"/>
      <c r="I114" s="600"/>
      <c r="J114" s="600"/>
      <c r="K114" s="600"/>
      <c r="L114" s="600"/>
      <c r="M114" s="600"/>
      <c r="N114" s="919"/>
      <c r="O114" s="919"/>
      <c r="P114" s="919"/>
    </row>
    <row r="115" spans="1:16" x14ac:dyDescent="0.25">
      <c r="A115" s="600"/>
      <c r="B115" s="918"/>
      <c r="C115" s="918"/>
      <c r="D115" s="918"/>
      <c r="E115" s="918"/>
      <c r="F115" s="600"/>
      <c r="G115" s="600"/>
      <c r="H115" s="600"/>
      <c r="I115" s="600"/>
      <c r="J115" s="600"/>
      <c r="K115" s="600"/>
      <c r="L115" s="600"/>
      <c r="M115" s="600"/>
      <c r="N115" s="919"/>
      <c r="O115" s="919"/>
      <c r="P115" s="919"/>
    </row>
    <row r="116" spans="1:16" x14ac:dyDescent="0.25">
      <c r="A116" s="600"/>
      <c r="B116" s="918"/>
      <c r="C116" s="918"/>
      <c r="D116" s="918"/>
      <c r="E116" s="918"/>
      <c r="F116" s="600"/>
      <c r="G116" s="600"/>
      <c r="H116" s="600"/>
      <c r="I116" s="600"/>
      <c r="J116" s="600"/>
      <c r="K116" s="600"/>
      <c r="L116" s="600"/>
      <c r="M116" s="600"/>
      <c r="N116" s="919"/>
      <c r="O116" s="919"/>
      <c r="P116" s="919"/>
    </row>
    <row r="117" spans="1:16" x14ac:dyDescent="0.25">
      <c r="A117" s="600"/>
      <c r="B117" s="918"/>
      <c r="C117" s="918"/>
      <c r="D117" s="918"/>
      <c r="E117" s="918"/>
      <c r="F117" s="600"/>
      <c r="G117" s="600"/>
      <c r="H117" s="600"/>
      <c r="I117" s="600"/>
      <c r="J117" s="600"/>
      <c r="K117" s="600"/>
      <c r="L117" s="600"/>
      <c r="M117" s="600"/>
      <c r="N117" s="919"/>
      <c r="O117" s="919"/>
      <c r="P117" s="919"/>
    </row>
    <row r="118" spans="1:16" x14ac:dyDescent="0.25">
      <c r="A118" s="600"/>
      <c r="B118" s="918"/>
      <c r="C118" s="918"/>
      <c r="D118" s="918"/>
      <c r="E118" s="918"/>
      <c r="F118" s="600"/>
      <c r="G118" s="600"/>
      <c r="H118" s="600"/>
      <c r="I118" s="600"/>
      <c r="J118" s="600"/>
      <c r="K118" s="600"/>
      <c r="L118" s="600"/>
      <c r="M118" s="600"/>
      <c r="N118" s="919"/>
      <c r="O118" s="919"/>
      <c r="P118" s="919"/>
    </row>
    <row r="119" spans="1:16" x14ac:dyDescent="0.25">
      <c r="A119" s="600"/>
      <c r="B119" s="918"/>
      <c r="C119" s="918"/>
      <c r="D119" s="918"/>
      <c r="E119" s="918"/>
      <c r="F119" s="600"/>
      <c r="G119" s="600"/>
      <c r="H119" s="600"/>
      <c r="I119" s="600"/>
      <c r="J119" s="600"/>
      <c r="K119" s="600"/>
      <c r="L119" s="600"/>
      <c r="M119" s="600"/>
      <c r="N119" s="919"/>
      <c r="O119" s="919"/>
      <c r="P119" s="919"/>
    </row>
    <row r="120" spans="1:16" x14ac:dyDescent="0.25">
      <c r="A120" s="600"/>
      <c r="B120" s="918"/>
      <c r="C120" s="918"/>
      <c r="D120" s="918"/>
      <c r="E120" s="918"/>
      <c r="F120" s="600"/>
      <c r="G120" s="600"/>
      <c r="H120" s="600"/>
      <c r="I120" s="600"/>
      <c r="J120" s="600"/>
      <c r="K120" s="600"/>
      <c r="L120" s="600"/>
      <c r="M120" s="600"/>
      <c r="N120" s="919"/>
      <c r="O120" s="919"/>
      <c r="P120" s="919"/>
    </row>
    <row r="121" spans="1:16" x14ac:dyDescent="0.25">
      <c r="A121" s="600"/>
      <c r="B121" s="918"/>
      <c r="C121" s="918"/>
      <c r="D121" s="918"/>
      <c r="E121" s="918"/>
      <c r="F121" s="600"/>
      <c r="G121" s="600"/>
      <c r="H121" s="600"/>
      <c r="I121" s="600"/>
      <c r="J121" s="600"/>
      <c r="K121" s="600"/>
      <c r="L121" s="600"/>
      <c r="M121" s="600"/>
      <c r="N121" s="919"/>
      <c r="O121" s="919"/>
      <c r="P121" s="919"/>
    </row>
    <row r="122" spans="1:16" x14ac:dyDescent="0.25">
      <c r="A122" s="600"/>
      <c r="B122" s="918"/>
      <c r="C122" s="918"/>
      <c r="D122" s="918"/>
      <c r="E122" s="918"/>
      <c r="F122" s="600"/>
      <c r="G122" s="600"/>
      <c r="H122" s="600"/>
      <c r="I122" s="600"/>
      <c r="J122" s="600"/>
      <c r="K122" s="600"/>
      <c r="L122" s="600"/>
      <c r="M122" s="600"/>
      <c r="N122" s="919"/>
      <c r="O122" s="919"/>
      <c r="P122" s="919"/>
    </row>
    <row r="123" spans="1:16" x14ac:dyDescent="0.25">
      <c r="A123" s="600"/>
      <c r="B123" s="918"/>
      <c r="C123" s="918"/>
      <c r="D123" s="918"/>
      <c r="E123" s="918"/>
      <c r="F123" s="600"/>
      <c r="G123" s="600"/>
      <c r="H123" s="600"/>
      <c r="I123" s="600"/>
      <c r="J123" s="600"/>
      <c r="K123" s="600"/>
      <c r="L123" s="600"/>
      <c r="M123" s="600"/>
      <c r="N123" s="919"/>
      <c r="O123" s="919"/>
      <c r="P123" s="919"/>
    </row>
    <row r="124" spans="1:16" x14ac:dyDescent="0.25">
      <c r="A124" s="600"/>
      <c r="B124" s="918"/>
      <c r="C124" s="918"/>
      <c r="D124" s="918"/>
      <c r="E124" s="918"/>
      <c r="F124" s="600"/>
      <c r="G124" s="600"/>
      <c r="H124" s="600"/>
      <c r="I124" s="600"/>
      <c r="J124" s="600"/>
      <c r="K124" s="600"/>
      <c r="L124" s="600"/>
      <c r="M124" s="600"/>
      <c r="N124" s="919"/>
      <c r="O124" s="919"/>
      <c r="P124" s="919"/>
    </row>
    <row r="125" spans="1:16" x14ac:dyDescent="0.25">
      <c r="A125" s="600"/>
      <c r="B125" s="918"/>
      <c r="C125" s="918"/>
      <c r="D125" s="918"/>
      <c r="E125" s="918"/>
      <c r="F125" s="600"/>
      <c r="G125" s="600"/>
      <c r="H125" s="600"/>
      <c r="I125" s="600"/>
      <c r="J125" s="600"/>
      <c r="K125" s="600"/>
      <c r="L125" s="600"/>
      <c r="M125" s="600"/>
      <c r="N125" s="919"/>
      <c r="O125" s="919"/>
      <c r="P125" s="919"/>
    </row>
    <row r="126" spans="1:16" x14ac:dyDescent="0.25">
      <c r="A126" s="600"/>
      <c r="B126" s="918"/>
      <c r="C126" s="918"/>
      <c r="D126" s="918"/>
      <c r="E126" s="918"/>
      <c r="F126" s="600"/>
      <c r="G126" s="600"/>
      <c r="H126" s="600"/>
      <c r="I126" s="600"/>
      <c r="J126" s="600"/>
      <c r="K126" s="600"/>
      <c r="L126" s="600"/>
      <c r="M126" s="600"/>
      <c r="N126" s="919"/>
      <c r="O126" s="919"/>
      <c r="P126" s="919"/>
    </row>
    <row r="127" spans="1:16" x14ac:dyDescent="0.25">
      <c r="A127" s="600"/>
      <c r="B127" s="918"/>
      <c r="C127" s="918"/>
      <c r="D127" s="918"/>
      <c r="E127" s="918"/>
      <c r="F127" s="600"/>
      <c r="G127" s="600"/>
      <c r="H127" s="600"/>
      <c r="I127" s="600"/>
      <c r="J127" s="600"/>
      <c r="K127" s="600"/>
      <c r="L127" s="600"/>
      <c r="M127" s="600"/>
      <c r="N127" s="919"/>
      <c r="O127" s="919"/>
      <c r="P127" s="919"/>
    </row>
    <row r="128" spans="1:16" x14ac:dyDescent="0.25">
      <c r="A128" s="600"/>
      <c r="B128" s="918"/>
      <c r="C128" s="918"/>
      <c r="D128" s="918"/>
      <c r="E128" s="918"/>
      <c r="F128" s="600"/>
      <c r="G128" s="600"/>
      <c r="H128" s="600"/>
      <c r="I128" s="600"/>
      <c r="J128" s="600"/>
      <c r="K128" s="600"/>
      <c r="L128" s="600"/>
      <c r="M128" s="600"/>
      <c r="N128" s="919"/>
      <c r="O128" s="919"/>
      <c r="P128" s="919"/>
    </row>
    <row r="129" spans="1:16" x14ac:dyDescent="0.25">
      <c r="A129" s="600"/>
      <c r="B129" s="918"/>
      <c r="C129" s="918"/>
      <c r="D129" s="918"/>
      <c r="E129" s="918"/>
      <c r="F129" s="600"/>
      <c r="G129" s="600"/>
      <c r="H129" s="600"/>
      <c r="I129" s="600"/>
      <c r="J129" s="600"/>
      <c r="K129" s="600"/>
      <c r="L129" s="600"/>
      <c r="M129" s="600"/>
      <c r="N129" s="919"/>
      <c r="O129" s="919"/>
      <c r="P129" s="919"/>
    </row>
    <row r="130" spans="1:16" x14ac:dyDescent="0.25">
      <c r="A130" s="600"/>
      <c r="B130" s="918"/>
      <c r="C130" s="918"/>
      <c r="D130" s="918"/>
      <c r="E130" s="918"/>
      <c r="F130" s="600"/>
      <c r="G130" s="600"/>
      <c r="H130" s="600"/>
      <c r="I130" s="600"/>
      <c r="J130" s="600"/>
      <c r="K130" s="600"/>
      <c r="L130" s="600"/>
      <c r="M130" s="600"/>
      <c r="N130" s="919"/>
      <c r="O130" s="919"/>
      <c r="P130" s="919"/>
    </row>
    <row r="131" spans="1:16" x14ac:dyDescent="0.25">
      <c r="A131" s="600"/>
      <c r="B131" s="918"/>
      <c r="C131" s="918"/>
      <c r="D131" s="918"/>
      <c r="E131" s="918"/>
      <c r="F131" s="600"/>
      <c r="G131" s="600"/>
      <c r="H131" s="600"/>
      <c r="I131" s="600"/>
      <c r="J131" s="600"/>
      <c r="K131" s="600"/>
      <c r="L131" s="600"/>
      <c r="M131" s="600"/>
      <c r="N131" s="919"/>
      <c r="O131" s="919"/>
      <c r="P131" s="919"/>
    </row>
    <row r="132" spans="1:16" x14ac:dyDescent="0.25">
      <c r="A132" s="600"/>
      <c r="B132" s="918"/>
      <c r="C132" s="918"/>
      <c r="D132" s="918"/>
      <c r="E132" s="918"/>
      <c r="F132" s="600"/>
      <c r="G132" s="600"/>
      <c r="H132" s="600"/>
      <c r="I132" s="600"/>
      <c r="J132" s="600"/>
      <c r="K132" s="600"/>
      <c r="L132" s="600"/>
      <c r="M132" s="600"/>
      <c r="N132" s="919"/>
      <c r="O132" s="919"/>
      <c r="P132" s="919"/>
    </row>
    <row r="133" spans="1:16" x14ac:dyDescent="0.25">
      <c r="B133" s="918"/>
      <c r="C133" s="918"/>
      <c r="D133" s="918"/>
      <c r="E133" s="918"/>
      <c r="N133" s="919"/>
      <c r="O133" s="919"/>
      <c r="P133" s="919"/>
    </row>
  </sheetData>
  <mergeCells count="282">
    <mergeCell ref="A44:E44"/>
    <mergeCell ref="F41:G41"/>
    <mergeCell ref="F42:G42"/>
    <mergeCell ref="F43:G43"/>
    <mergeCell ref="F44:G44"/>
    <mergeCell ref="J41:P41"/>
    <mergeCell ref="J42:P44"/>
    <mergeCell ref="A40:E40"/>
    <mergeCell ref="F40:G40"/>
    <mergeCell ref="J40:P40"/>
    <mergeCell ref="A41:E41"/>
    <mergeCell ref="A42:E42"/>
    <mergeCell ref="A43:E43"/>
    <mergeCell ref="A38:E38"/>
    <mergeCell ref="F38:G38"/>
    <mergeCell ref="J38:P38"/>
    <mergeCell ref="A39:E39"/>
    <mergeCell ref="F39:G39"/>
    <mergeCell ref="J39:P39"/>
    <mergeCell ref="A36:E36"/>
    <mergeCell ref="F36:G36"/>
    <mergeCell ref="J36:P36"/>
    <mergeCell ref="A37:E37"/>
    <mergeCell ref="F37:G37"/>
    <mergeCell ref="J37:P37"/>
    <mergeCell ref="A34:E34"/>
    <mergeCell ref="F34:G34"/>
    <mergeCell ref="J34:P34"/>
    <mergeCell ref="A35:E35"/>
    <mergeCell ref="F35:G35"/>
    <mergeCell ref="J35:P35"/>
    <mergeCell ref="A32:E32"/>
    <mergeCell ref="F32:G32"/>
    <mergeCell ref="J32:P32"/>
    <mergeCell ref="A33:E33"/>
    <mergeCell ref="F33:G33"/>
    <mergeCell ref="J33:P33"/>
    <mergeCell ref="A30:E30"/>
    <mergeCell ref="F30:G30"/>
    <mergeCell ref="J30:P30"/>
    <mergeCell ref="A31:E31"/>
    <mergeCell ref="F31:G31"/>
    <mergeCell ref="J31:P31"/>
    <mergeCell ref="A28:E28"/>
    <mergeCell ref="F28:G28"/>
    <mergeCell ref="J28:P28"/>
    <mergeCell ref="A29:E29"/>
    <mergeCell ref="F29:G29"/>
    <mergeCell ref="J29:P29"/>
    <mergeCell ref="A23:L23"/>
    <mergeCell ref="A26:E26"/>
    <mergeCell ref="F26:G26"/>
    <mergeCell ref="J26:P26"/>
    <mergeCell ref="A27:E27"/>
    <mergeCell ref="F27:G27"/>
    <mergeCell ref="J27:P27"/>
    <mergeCell ref="A20:E20"/>
    <mergeCell ref="F20:G20"/>
    <mergeCell ref="A21:E21"/>
    <mergeCell ref="F21:G21"/>
    <mergeCell ref="J20:P20"/>
    <mergeCell ref="J21:P21"/>
    <mergeCell ref="A18:E18"/>
    <mergeCell ref="F18:G18"/>
    <mergeCell ref="A19:E19"/>
    <mergeCell ref="F19:G19"/>
    <mergeCell ref="J18:P18"/>
    <mergeCell ref="J19:P19"/>
    <mergeCell ref="A16:E16"/>
    <mergeCell ref="F16:G16"/>
    <mergeCell ref="A17:E17"/>
    <mergeCell ref="F17:G17"/>
    <mergeCell ref="J16:P16"/>
    <mergeCell ref="J17:P17"/>
    <mergeCell ref="A14:E14"/>
    <mergeCell ref="F14:G14"/>
    <mergeCell ref="A15:E15"/>
    <mergeCell ref="F15:G15"/>
    <mergeCell ref="J14:P14"/>
    <mergeCell ref="J15:P15"/>
    <mergeCell ref="A12:E12"/>
    <mergeCell ref="F12:G12"/>
    <mergeCell ref="A13:E13"/>
    <mergeCell ref="F13:G13"/>
    <mergeCell ref="J12:P12"/>
    <mergeCell ref="J13:P13"/>
    <mergeCell ref="A10:E10"/>
    <mergeCell ref="F10:G10"/>
    <mergeCell ref="A11:E11"/>
    <mergeCell ref="F11:G11"/>
    <mergeCell ref="J10:P10"/>
    <mergeCell ref="J11:P11"/>
    <mergeCell ref="A8:E8"/>
    <mergeCell ref="F8:G8"/>
    <mergeCell ref="A9:E9"/>
    <mergeCell ref="F9:G9"/>
    <mergeCell ref="J8:P8"/>
    <mergeCell ref="J9:P9"/>
    <mergeCell ref="A6:E6"/>
    <mergeCell ref="F6:G6"/>
    <mergeCell ref="A7:E7"/>
    <mergeCell ref="F7:G7"/>
    <mergeCell ref="J6:P6"/>
    <mergeCell ref="J7:P7"/>
    <mergeCell ref="A2:L2"/>
    <mergeCell ref="A5:E5"/>
    <mergeCell ref="F5:G5"/>
    <mergeCell ref="J5:P5"/>
    <mergeCell ref="A46:P46"/>
    <mergeCell ref="G49:K49"/>
    <mergeCell ref="L49:L50"/>
    <mergeCell ref="M49:M50"/>
    <mergeCell ref="G48:M48"/>
    <mergeCell ref="F48:F50"/>
    <mergeCell ref="B48:E50"/>
    <mergeCell ref="A48:A50"/>
    <mergeCell ref="N48:P50"/>
    <mergeCell ref="B51:E51"/>
    <mergeCell ref="N51:P51"/>
    <mergeCell ref="B52:E52"/>
    <mergeCell ref="N52:P52"/>
    <mergeCell ref="B53:E53"/>
    <mergeCell ref="N53:P53"/>
    <mergeCell ref="B54:E54"/>
    <mergeCell ref="N54:P54"/>
    <mergeCell ref="B55:E55"/>
    <mergeCell ref="N55:P55"/>
    <mergeCell ref="B56:E56"/>
    <mergeCell ref="N56:P56"/>
    <mergeCell ref="B57:E57"/>
    <mergeCell ref="N57:P57"/>
    <mergeCell ref="B58:E58"/>
    <mergeCell ref="N58:P58"/>
    <mergeCell ref="B59:E59"/>
    <mergeCell ref="N59:P59"/>
    <mergeCell ref="B60:E60"/>
    <mergeCell ref="N60:P60"/>
    <mergeCell ref="B61:E61"/>
    <mergeCell ref="N61:P61"/>
    <mergeCell ref="B62:E62"/>
    <mergeCell ref="N62:P62"/>
    <mergeCell ref="B63:E63"/>
    <mergeCell ref="N63:P63"/>
    <mergeCell ref="B64:E64"/>
    <mergeCell ref="N64:P64"/>
    <mergeCell ref="B65:E65"/>
    <mergeCell ref="B66:E66"/>
    <mergeCell ref="N65:P65"/>
    <mergeCell ref="B67:E67"/>
    <mergeCell ref="N67:P67"/>
    <mergeCell ref="B68:E68"/>
    <mergeCell ref="N68:P68"/>
    <mergeCell ref="B69:E69"/>
    <mergeCell ref="N69:P69"/>
    <mergeCell ref="B70:E70"/>
    <mergeCell ref="N70:P70"/>
    <mergeCell ref="B71:E71"/>
    <mergeCell ref="N71:P71"/>
    <mergeCell ref="B72:E72"/>
    <mergeCell ref="N72:P72"/>
    <mergeCell ref="B73:E73"/>
    <mergeCell ref="N73:P73"/>
    <mergeCell ref="B74:E74"/>
    <mergeCell ref="N74:P74"/>
    <mergeCell ref="B75:E75"/>
    <mergeCell ref="N75:P75"/>
    <mergeCell ref="B76:E76"/>
    <mergeCell ref="N76:P76"/>
    <mergeCell ref="B77:E77"/>
    <mergeCell ref="N77:P77"/>
    <mergeCell ref="B78:E78"/>
    <mergeCell ref="N78:P78"/>
    <mergeCell ref="B79:E79"/>
    <mergeCell ref="N79:P79"/>
    <mergeCell ref="B80:E80"/>
    <mergeCell ref="N80:P80"/>
    <mergeCell ref="B81:E81"/>
    <mergeCell ref="N81:P81"/>
    <mergeCell ref="B82:E82"/>
    <mergeCell ref="N82:P82"/>
    <mergeCell ref="B83:E83"/>
    <mergeCell ref="N83:P83"/>
    <mergeCell ref="B84:E84"/>
    <mergeCell ref="N84:P84"/>
    <mergeCell ref="B85:E85"/>
    <mergeCell ref="N85:P85"/>
    <mergeCell ref="B86:E86"/>
    <mergeCell ref="N86:P86"/>
    <mergeCell ref="B87:E87"/>
    <mergeCell ref="N87:P87"/>
    <mergeCell ref="B88:E88"/>
    <mergeCell ref="N88:P88"/>
    <mergeCell ref="B89:E89"/>
    <mergeCell ref="N89:P89"/>
    <mergeCell ref="B90:E90"/>
    <mergeCell ref="N90:P90"/>
    <mergeCell ref="B91:E91"/>
    <mergeCell ref="N91:P91"/>
    <mergeCell ref="B92:E92"/>
    <mergeCell ref="N92:P92"/>
    <mergeCell ref="B93:E93"/>
    <mergeCell ref="N93:P93"/>
    <mergeCell ref="B94:E94"/>
    <mergeCell ref="N94:P94"/>
    <mergeCell ref="B95:E95"/>
    <mergeCell ref="N95:P95"/>
    <mergeCell ref="B96:E96"/>
    <mergeCell ref="N96:P96"/>
    <mergeCell ref="B97:E97"/>
    <mergeCell ref="N97:P97"/>
    <mergeCell ref="B98:E98"/>
    <mergeCell ref="N98:P98"/>
    <mergeCell ref="B99:E99"/>
    <mergeCell ref="N99:P99"/>
    <mergeCell ref="B100:E100"/>
    <mergeCell ref="N100:P100"/>
    <mergeCell ref="B101:E101"/>
    <mergeCell ref="N101:P101"/>
    <mergeCell ref="B102:E102"/>
    <mergeCell ref="N102:P102"/>
    <mergeCell ref="B103:E103"/>
    <mergeCell ref="N103:P103"/>
    <mergeCell ref="B104:E104"/>
    <mergeCell ref="N104:P104"/>
    <mergeCell ref="B105:E105"/>
    <mergeCell ref="N105:P105"/>
    <mergeCell ref="B106:E106"/>
    <mergeCell ref="N106:P106"/>
    <mergeCell ref="B107:E107"/>
    <mergeCell ref="N107:P107"/>
    <mergeCell ref="B108:E108"/>
    <mergeCell ref="N108:P108"/>
    <mergeCell ref="B109:E109"/>
    <mergeCell ref="N109:P109"/>
    <mergeCell ref="B110:E110"/>
    <mergeCell ref="N110:P110"/>
    <mergeCell ref="B111:E111"/>
    <mergeCell ref="N111:P111"/>
    <mergeCell ref="B112:E112"/>
    <mergeCell ref="N112:P112"/>
    <mergeCell ref="B113:E113"/>
    <mergeCell ref="N113:P113"/>
    <mergeCell ref="B114:E114"/>
    <mergeCell ref="N114:P114"/>
    <mergeCell ref="B115:E115"/>
    <mergeCell ref="N115:P115"/>
    <mergeCell ref="B116:E116"/>
    <mergeCell ref="N116:P116"/>
    <mergeCell ref="B117:E117"/>
    <mergeCell ref="N117:P117"/>
    <mergeCell ref="B118:E118"/>
    <mergeCell ref="N118:P118"/>
    <mergeCell ref="B119:E119"/>
    <mergeCell ref="N119:P119"/>
    <mergeCell ref="B120:E120"/>
    <mergeCell ref="N120:P120"/>
    <mergeCell ref="B121:E121"/>
    <mergeCell ref="N121:P121"/>
    <mergeCell ref="B122:E122"/>
    <mergeCell ref="N122:P122"/>
    <mergeCell ref="B123:E123"/>
    <mergeCell ref="N123:P123"/>
    <mergeCell ref="B124:E124"/>
    <mergeCell ref="N124:P124"/>
    <mergeCell ref="B125:E125"/>
    <mergeCell ref="N125:P125"/>
    <mergeCell ref="B131:E131"/>
    <mergeCell ref="N131:P131"/>
    <mergeCell ref="B132:E132"/>
    <mergeCell ref="N132:P132"/>
    <mergeCell ref="B133:E133"/>
    <mergeCell ref="N133:P133"/>
    <mergeCell ref="B126:E126"/>
    <mergeCell ref="N126:P126"/>
    <mergeCell ref="B127:E127"/>
    <mergeCell ref="N127:P127"/>
    <mergeCell ref="B128:E128"/>
    <mergeCell ref="N128:P128"/>
    <mergeCell ref="B129:E129"/>
    <mergeCell ref="N129:P129"/>
    <mergeCell ref="B130:E130"/>
    <mergeCell ref="N130:P130"/>
  </mergeCells>
  <hyperlinks>
    <hyperlink ref="I8" location="'Обсяг споживання води'!D14" display="'Обсяг споживання води'!D14"/>
    <hyperlink ref="I9" location="'Обсяг споживання води'!K59" display="'Обсяг споживання води'!K59"/>
    <hyperlink ref="I11" location="'Обсяг споживання води'!D34" display="'Обсяг споживання води'!D34"/>
    <hyperlink ref="I12" location="'Обсяг споживання води'!K65" display="'Обсяг споживання води'!K65"/>
    <hyperlink ref="I14" location="'Обсяг споживання води'!D39" display="'Обсяг споживання води'!D39"/>
    <hyperlink ref="I15" location="'Обсяг споживання води'!K71" display="'Обсяг споживання води'!K71"/>
    <hyperlink ref="I29" location="'Обсяг споживання води'!D14" display="'Обсяг споживання води'!D14"/>
    <hyperlink ref="I32" location="'Обсяг споживання води'!D34" display="'Обсяг споживання води'!D34"/>
    <hyperlink ref="I33" location="'Обсяг споживання води'!K65" display="'Обсяг споживання води'!K65"/>
    <hyperlink ref="I35" location="'Обсяг споживання води'!D39" display="'Обсяг споживання води'!D39"/>
    <hyperlink ref="I36" location="'Обсяг споживання води'!K71" display="'Обсяг споживання води'!K71"/>
    <hyperlink ref="I30" location="'Обсяг споживання води'!K59" display="'Обсяг споживання води'!K59"/>
    <hyperlink ref="H14" location="'Обсяг споживання води'!D37" display="='Обсяг споживання води'!D37"/>
  </hyperlinks>
  <pageMargins left="0.70866141732283472" right="0.70866141732283472" top="0.74803149606299213" bottom="0.74803149606299213" header="0.31496062992125984" footer="0.31496062992125984"/>
  <pageSetup paperSize="9" scale="81" orientation="landscape" horizontalDpi="180" verticalDpi="180" r:id="rId1"/>
  <rowBreaks count="1" manualBreakCount="1">
    <brk id="2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BreakPreview" topLeftCell="A16" zoomScale="80" zoomScaleSheetLayoutView="80" workbookViewId="0">
      <selection activeCell="F9" sqref="F9"/>
    </sheetView>
  </sheetViews>
  <sheetFormatPr defaultRowHeight="12.75" x14ac:dyDescent="0.25"/>
  <cols>
    <col min="1" max="1" width="1" style="1" customWidth="1"/>
    <col min="2" max="2" width="40.140625" style="1" customWidth="1"/>
    <col min="3" max="3" width="12.28515625" style="1" customWidth="1"/>
    <col min="4" max="4" width="11.5703125" style="1" customWidth="1"/>
    <col min="5" max="5" width="15.28515625" style="1" customWidth="1"/>
    <col min="6" max="6" width="83.7109375" style="1" customWidth="1"/>
    <col min="7" max="16384" width="9.140625" style="1"/>
  </cols>
  <sheetData>
    <row r="1" spans="1:10" ht="6.75" customHeight="1" x14ac:dyDescent="0.25"/>
    <row r="2" spans="1:10" ht="26.25" customHeight="1" x14ac:dyDescent="0.25">
      <c r="A2" s="45"/>
      <c r="B2" s="948" t="s">
        <v>388</v>
      </c>
      <c r="C2" s="949"/>
      <c r="D2" s="949"/>
      <c r="E2" s="949"/>
      <c r="F2" s="949"/>
      <c r="G2" s="45"/>
      <c r="H2" s="45"/>
      <c r="I2" s="45"/>
      <c r="J2" s="45"/>
    </row>
    <row r="3" spans="1:10" ht="3.75" customHeight="1" x14ac:dyDescent="0.25">
      <c r="B3" s="29"/>
      <c r="C3" s="29"/>
      <c r="D3" s="29"/>
      <c r="E3" s="29"/>
      <c r="F3" s="29"/>
    </row>
    <row r="4" spans="1:10" ht="20.25" x14ac:dyDescent="0.25">
      <c r="B4" s="29"/>
      <c r="C4" s="29"/>
      <c r="D4" s="29"/>
      <c r="E4" s="29"/>
      <c r="F4" s="572" t="s">
        <v>122</v>
      </c>
      <c r="I4" s="950"/>
      <c r="J4" s="950"/>
    </row>
    <row r="5" spans="1:10" ht="6.75" customHeight="1" thickBot="1" x14ac:dyDescent="0.3">
      <c r="B5" s="107"/>
      <c r="C5" s="107"/>
      <c r="D5" s="107"/>
      <c r="E5" s="107"/>
      <c r="F5" s="107"/>
    </row>
    <row r="6" spans="1:10" x14ac:dyDescent="0.25">
      <c r="B6" s="951" t="s">
        <v>101</v>
      </c>
      <c r="C6" s="953" t="s">
        <v>2</v>
      </c>
      <c r="D6" s="955" t="s">
        <v>123</v>
      </c>
      <c r="E6" s="957" t="s">
        <v>124</v>
      </c>
      <c r="F6" s="957" t="s">
        <v>86</v>
      </c>
    </row>
    <row r="7" spans="1:10" ht="30" customHeight="1" thickBot="1" x14ac:dyDescent="0.3">
      <c r="B7" s="952"/>
      <c r="C7" s="954"/>
      <c r="D7" s="956"/>
      <c r="E7" s="958"/>
      <c r="F7" s="959"/>
    </row>
    <row r="8" spans="1:10" ht="20.25" customHeight="1" x14ac:dyDescent="0.25">
      <c r="B8" s="282" t="s">
        <v>125</v>
      </c>
      <c r="C8" s="283" t="s">
        <v>4</v>
      </c>
      <c r="D8" s="284">
        <f>'Річний план'!H18</f>
        <v>0</v>
      </c>
      <c r="E8" s="285" t="e">
        <f>'Річний план'!I18</f>
        <v>#DIV/0!</v>
      </c>
      <c r="F8" s="286" t="s">
        <v>135</v>
      </c>
    </row>
    <row r="9" spans="1:10" ht="140.25" customHeight="1" x14ac:dyDescent="0.25">
      <c r="B9" s="287" t="s">
        <v>127</v>
      </c>
      <c r="C9" s="288" t="s">
        <v>128</v>
      </c>
      <c r="D9" s="289" t="e">
        <f>D11/D8</f>
        <v>#DIV/0!</v>
      </c>
      <c r="E9" s="289" t="e">
        <f>D9*E10</f>
        <v>#DIV/0!</v>
      </c>
      <c r="F9" s="290" t="s">
        <v>658</v>
      </c>
    </row>
    <row r="10" spans="1:10" ht="84" customHeight="1" x14ac:dyDescent="0.25">
      <c r="B10" s="287" t="s">
        <v>138</v>
      </c>
      <c r="C10" s="288"/>
      <c r="D10" s="291" t="s">
        <v>16</v>
      </c>
      <c r="E10" s="292">
        <v>0.99</v>
      </c>
      <c r="F10" s="290" t="s">
        <v>139</v>
      </c>
    </row>
    <row r="11" spans="1:10" ht="93.75" customHeight="1" x14ac:dyDescent="0.25">
      <c r="B11" s="293" t="s">
        <v>136</v>
      </c>
      <c r="C11" s="294" t="s">
        <v>129</v>
      </c>
      <c r="D11" s="295"/>
      <c r="E11" s="296" t="e">
        <f>E8*E9</f>
        <v>#DIV/0!</v>
      </c>
      <c r="F11" s="297" t="s">
        <v>137</v>
      </c>
    </row>
    <row r="12" spans="1:10" ht="34.5" customHeight="1" x14ac:dyDescent="0.25">
      <c r="B12" s="298" t="s">
        <v>140</v>
      </c>
      <c r="C12" s="299" t="s">
        <v>130</v>
      </c>
      <c r="D12" s="300"/>
      <c r="E12" s="300"/>
      <c r="F12" s="301" t="s">
        <v>144</v>
      </c>
    </row>
    <row r="13" spans="1:10" ht="39.75" customHeight="1" x14ac:dyDescent="0.25">
      <c r="B13" s="302" t="s">
        <v>141</v>
      </c>
      <c r="C13" s="303" t="s">
        <v>130</v>
      </c>
      <c r="D13" s="304"/>
      <c r="E13" s="304"/>
      <c r="F13" s="305" t="s">
        <v>145</v>
      </c>
    </row>
    <row r="14" spans="1:10" ht="43.5" customHeight="1" x14ac:dyDescent="0.25">
      <c r="B14" s="306" t="s">
        <v>142</v>
      </c>
      <c r="C14" s="307" t="s">
        <v>132</v>
      </c>
      <c r="D14" s="308">
        <f>D11*D12</f>
        <v>0</v>
      </c>
      <c r="E14" s="308" t="e">
        <f>E11*E12</f>
        <v>#DIV/0!</v>
      </c>
      <c r="F14" s="309" t="s">
        <v>133</v>
      </c>
    </row>
    <row r="15" spans="1:10" ht="51.75" customHeight="1" x14ac:dyDescent="0.25">
      <c r="B15" s="306" t="s">
        <v>143</v>
      </c>
      <c r="C15" s="307" t="s">
        <v>132</v>
      </c>
      <c r="D15" s="308">
        <f>D11*D13</f>
        <v>0</v>
      </c>
      <c r="E15" s="308" t="e">
        <f>E11*E13</f>
        <v>#DIV/0!</v>
      </c>
      <c r="F15" s="309" t="s">
        <v>134</v>
      </c>
    </row>
    <row r="16" spans="1:10" ht="23.25" customHeight="1" x14ac:dyDescent="0.25">
      <c r="B16" s="36"/>
      <c r="C16" s="37"/>
      <c r="D16" s="38"/>
      <c r="E16" s="39"/>
      <c r="F16" s="40"/>
    </row>
    <row r="17" spans="2:6" ht="6.75" customHeight="1" x14ac:dyDescent="0.25">
      <c r="B17" s="36"/>
      <c r="C17" s="37"/>
      <c r="D17" s="39"/>
      <c r="E17" s="39"/>
      <c r="F17" s="41"/>
    </row>
    <row r="18" spans="2:6" ht="21" customHeight="1" x14ac:dyDescent="0.25">
      <c r="B18" s="948" t="s">
        <v>146</v>
      </c>
      <c r="C18" s="948"/>
      <c r="D18" s="948"/>
      <c r="E18" s="948"/>
      <c r="F18" s="948"/>
    </row>
    <row r="19" spans="2:6" ht="18.75" customHeight="1" thickBot="1" x14ac:dyDescent="0.3">
      <c r="B19" s="569"/>
      <c r="C19" s="570"/>
      <c r="D19" s="570"/>
      <c r="E19" s="570"/>
      <c r="F19" s="571" t="s">
        <v>147</v>
      </c>
    </row>
    <row r="20" spans="2:6" ht="34.5" customHeight="1" x14ac:dyDescent="0.25">
      <c r="B20" s="963" t="s">
        <v>101</v>
      </c>
      <c r="C20" s="965" t="s">
        <v>2</v>
      </c>
      <c r="D20" s="967" t="s">
        <v>123</v>
      </c>
      <c r="E20" s="969" t="s">
        <v>124</v>
      </c>
      <c r="F20" s="969" t="s">
        <v>86</v>
      </c>
    </row>
    <row r="21" spans="2:6" ht="15.75" customHeight="1" thickBot="1" x14ac:dyDescent="0.3">
      <c r="B21" s="964"/>
      <c r="C21" s="966"/>
      <c r="D21" s="968"/>
      <c r="E21" s="970"/>
      <c r="F21" s="971"/>
    </row>
    <row r="22" spans="2:6" ht="45" customHeight="1" x14ac:dyDescent="0.25">
      <c r="B22" s="545" t="s">
        <v>148</v>
      </c>
      <c r="C22" s="546" t="s">
        <v>4</v>
      </c>
      <c r="D22" s="285">
        <f>'Річний план'!H39</f>
        <v>0</v>
      </c>
      <c r="E22" s="285" t="e">
        <f>'Річний план'!I39</f>
        <v>#DIV/0!</v>
      </c>
      <c r="F22" s="286" t="s">
        <v>126</v>
      </c>
    </row>
    <row r="23" spans="2:6" ht="33" customHeight="1" x14ac:dyDescent="0.25">
      <c r="B23" s="547" t="s">
        <v>149</v>
      </c>
      <c r="C23" s="345" t="s">
        <v>4</v>
      </c>
      <c r="D23" s="548"/>
      <c r="E23" s="549" t="e">
        <f>'Річний план'!I42/100*E22</f>
        <v>#DIV/0!</v>
      </c>
      <c r="F23" s="960" t="s">
        <v>150</v>
      </c>
    </row>
    <row r="24" spans="2:6" ht="18" x14ac:dyDescent="0.25">
      <c r="B24" s="547" t="s">
        <v>151</v>
      </c>
      <c r="C24" s="345" t="s">
        <v>4</v>
      </c>
      <c r="D24" s="548"/>
      <c r="E24" s="549" t="e">
        <f>'Річний план'!I43/100*E22</f>
        <v>#DIV/0!</v>
      </c>
      <c r="F24" s="961"/>
    </row>
    <row r="25" spans="2:6" ht="18" x14ac:dyDescent="0.25">
      <c r="B25" s="547" t="s">
        <v>152</v>
      </c>
      <c r="C25" s="345" t="s">
        <v>4</v>
      </c>
      <c r="D25" s="548"/>
      <c r="E25" s="549" t="e">
        <f>'Річний план'!I44/100*E22</f>
        <v>#DIV/0!</v>
      </c>
      <c r="F25" s="962"/>
    </row>
    <row r="26" spans="2:6" ht="18" x14ac:dyDescent="0.25">
      <c r="B26" s="550"/>
      <c r="C26" s="294"/>
      <c r="D26" s="551"/>
      <c r="E26" s="552"/>
      <c r="F26" s="297"/>
    </row>
    <row r="27" spans="2:6" ht="36" x14ac:dyDescent="0.25">
      <c r="B27" s="298" t="s">
        <v>153</v>
      </c>
      <c r="C27" s="299" t="s">
        <v>154</v>
      </c>
      <c r="D27" s="553" t="e">
        <f>D36/D23</f>
        <v>#DIV/0!</v>
      </c>
      <c r="E27" s="329">
        <f>E31/1.2</f>
        <v>0</v>
      </c>
      <c r="F27" s="301" t="s">
        <v>155</v>
      </c>
    </row>
    <row r="28" spans="2:6" ht="36" x14ac:dyDescent="0.25">
      <c r="B28" s="298" t="s">
        <v>156</v>
      </c>
      <c r="C28" s="299" t="s">
        <v>154</v>
      </c>
      <c r="D28" s="553" t="e">
        <f>D37/D24</f>
        <v>#DIV/0!</v>
      </c>
      <c r="E28" s="329">
        <f>E32/1.2</f>
        <v>0</v>
      </c>
      <c r="F28" s="301" t="s">
        <v>157</v>
      </c>
    </row>
    <row r="29" spans="2:6" ht="36" x14ac:dyDescent="0.25">
      <c r="B29" s="298" t="s">
        <v>158</v>
      </c>
      <c r="C29" s="299" t="s">
        <v>154</v>
      </c>
      <c r="D29" s="553" t="e">
        <f>D38/D25</f>
        <v>#DIV/0!</v>
      </c>
      <c r="E29" s="329">
        <f>E33/1.2</f>
        <v>0</v>
      </c>
      <c r="F29" s="301" t="s">
        <v>159</v>
      </c>
    </row>
    <row r="30" spans="2:6" ht="18" x14ac:dyDescent="0.25">
      <c r="B30" s="554"/>
      <c r="C30" s="299"/>
      <c r="D30" s="555"/>
      <c r="E30" s="329"/>
      <c r="F30" s="301"/>
    </row>
    <row r="31" spans="2:6" ht="36" x14ac:dyDescent="0.25">
      <c r="B31" s="298" t="s">
        <v>160</v>
      </c>
      <c r="C31" s="299" t="s">
        <v>154</v>
      </c>
      <c r="D31" s="555" t="e">
        <f>D41/D23</f>
        <v>#DIV/0!</v>
      </c>
      <c r="E31" s="329"/>
      <c r="F31" s="301" t="s">
        <v>131</v>
      </c>
    </row>
    <row r="32" spans="2:6" ht="36" x14ac:dyDescent="0.25">
      <c r="B32" s="298" t="s">
        <v>161</v>
      </c>
      <c r="C32" s="299" t="s">
        <v>154</v>
      </c>
      <c r="D32" s="555" t="e">
        <f>D42/D24</f>
        <v>#DIV/0!</v>
      </c>
      <c r="E32" s="329"/>
      <c r="F32" s="301" t="s">
        <v>131</v>
      </c>
    </row>
    <row r="33" spans="2:6" ht="36" x14ac:dyDescent="0.25">
      <c r="B33" s="298" t="s">
        <v>162</v>
      </c>
      <c r="C33" s="299" t="s">
        <v>154</v>
      </c>
      <c r="D33" s="555" t="e">
        <f>D43/D25</f>
        <v>#DIV/0!</v>
      </c>
      <c r="E33" s="329"/>
      <c r="F33" s="301" t="s">
        <v>131</v>
      </c>
    </row>
    <row r="34" spans="2:6" ht="18" x14ac:dyDescent="0.25">
      <c r="B34" s="554"/>
      <c r="C34" s="299"/>
      <c r="D34" s="555"/>
      <c r="E34" s="329"/>
      <c r="F34" s="301"/>
    </row>
    <row r="35" spans="2:6" ht="36" x14ac:dyDescent="0.25">
      <c r="B35" s="556" t="s">
        <v>163</v>
      </c>
      <c r="C35" s="557" t="s">
        <v>132</v>
      </c>
      <c r="D35" s="558">
        <f>SUM(D36:D38)</f>
        <v>0</v>
      </c>
      <c r="E35" s="559" t="e">
        <f>SUM(E36:E38)</f>
        <v>#DIV/0!</v>
      </c>
      <c r="F35" s="301"/>
    </row>
    <row r="36" spans="2:6" ht="18" x14ac:dyDescent="0.25">
      <c r="B36" s="547" t="s">
        <v>149</v>
      </c>
      <c r="C36" s="299" t="s">
        <v>132</v>
      </c>
      <c r="D36" s="560"/>
      <c r="E36" s="329" t="e">
        <f>E23*E27</f>
        <v>#DIV/0!</v>
      </c>
      <c r="F36" s="561" t="s">
        <v>164</v>
      </c>
    </row>
    <row r="37" spans="2:6" ht="18" x14ac:dyDescent="0.25">
      <c r="B37" s="547" t="s">
        <v>151</v>
      </c>
      <c r="C37" s="299" t="s">
        <v>132</v>
      </c>
      <c r="D37" s="560"/>
      <c r="E37" s="329" t="e">
        <f>E24*E28</f>
        <v>#DIV/0!</v>
      </c>
      <c r="F37" s="561" t="s">
        <v>165</v>
      </c>
    </row>
    <row r="38" spans="2:6" ht="18" x14ac:dyDescent="0.25">
      <c r="B38" s="547" t="s">
        <v>152</v>
      </c>
      <c r="C38" s="299" t="s">
        <v>132</v>
      </c>
      <c r="D38" s="560"/>
      <c r="E38" s="329" t="e">
        <f>E25*E29</f>
        <v>#DIV/0!</v>
      </c>
      <c r="F38" s="561" t="s">
        <v>166</v>
      </c>
    </row>
    <row r="39" spans="2:6" ht="18" x14ac:dyDescent="0.25">
      <c r="B39" s="554"/>
      <c r="C39" s="299"/>
      <c r="D39" s="555"/>
      <c r="E39" s="562"/>
      <c r="F39" s="563"/>
    </row>
    <row r="40" spans="2:6" ht="18" x14ac:dyDescent="0.25">
      <c r="B40" s="556" t="s">
        <v>167</v>
      </c>
      <c r="C40" s="557" t="s">
        <v>132</v>
      </c>
      <c r="D40" s="558">
        <f>SUM(D41:D43)</f>
        <v>0</v>
      </c>
      <c r="E40" s="559" t="e">
        <f>SUM(E41:E43)</f>
        <v>#DIV/0!</v>
      </c>
      <c r="F40" s="563"/>
    </row>
    <row r="41" spans="2:6" ht="18" x14ac:dyDescent="0.25">
      <c r="B41" s="547" t="s">
        <v>149</v>
      </c>
      <c r="C41" s="299" t="s">
        <v>132</v>
      </c>
      <c r="D41" s="560"/>
      <c r="E41" s="329" t="e">
        <f>E23*E31</f>
        <v>#DIV/0!</v>
      </c>
      <c r="F41" s="561" t="s">
        <v>168</v>
      </c>
    </row>
    <row r="42" spans="2:6" ht="18" x14ac:dyDescent="0.25">
      <c r="B42" s="547" t="s">
        <v>151</v>
      </c>
      <c r="C42" s="299" t="s">
        <v>132</v>
      </c>
      <c r="D42" s="560"/>
      <c r="E42" s="329" t="e">
        <f>E24*E32</f>
        <v>#DIV/0!</v>
      </c>
      <c r="F42" s="561" t="s">
        <v>169</v>
      </c>
    </row>
    <row r="43" spans="2:6" ht="18.75" thickBot="1" x14ac:dyDescent="0.3">
      <c r="B43" s="564" t="s">
        <v>152</v>
      </c>
      <c r="C43" s="565" t="s">
        <v>132</v>
      </c>
      <c r="D43" s="566"/>
      <c r="E43" s="567" t="e">
        <f>E25*E33</f>
        <v>#DIV/0!</v>
      </c>
      <c r="F43" s="568" t="s">
        <v>170</v>
      </c>
    </row>
  </sheetData>
  <mergeCells count="14">
    <mergeCell ref="F23:F25"/>
    <mergeCell ref="B18:F18"/>
    <mergeCell ref="B20:B21"/>
    <mergeCell ref="C20:C21"/>
    <mergeCell ref="D20:D21"/>
    <mergeCell ref="E20:E21"/>
    <mergeCell ref="F20:F21"/>
    <mergeCell ref="B2:F2"/>
    <mergeCell ref="I4:J4"/>
    <mergeCell ref="B6:B7"/>
    <mergeCell ref="C6:C7"/>
    <mergeCell ref="D6:D7"/>
    <mergeCell ref="E6:E7"/>
    <mergeCell ref="F6:F7"/>
  </mergeCells>
  <hyperlinks>
    <hyperlink ref="D8" location="'Річний план'!H18" display="'Річний план'!H18"/>
    <hyperlink ref="E8" location="'Річний план'!I18" display="'Річний план'!I18"/>
    <hyperlink ref="D22" location="'Річний план'!H39" display="'Річний план'!H39"/>
    <hyperlink ref="E22" location="'Річний план'!I39" display="'Річний план'!I39"/>
    <hyperlink ref="E23" location="'Річний план'!I42" display="'Річний план'!I42"/>
    <hyperlink ref="E24:E25" location="'Річний план'!I42" display="'Річний план'!I42"/>
  </hyperlinks>
  <pageMargins left="0.34375" right="0.7" top="0.75" bottom="0.75" header="0.3" footer="0.3"/>
  <pageSetup paperSize="9" scale="73" orientation="landscape" horizontalDpi="180" verticalDpi="180" r:id="rId1"/>
  <rowBreaks count="1" manualBreakCount="1">
    <brk id="15" max="5" man="1"/>
  </rowBreaks>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2"/>
  <sheetViews>
    <sheetView topLeftCell="A4" workbookViewId="0">
      <selection activeCell="E12" sqref="E12"/>
    </sheetView>
  </sheetViews>
  <sheetFormatPr defaultRowHeight="12.75" x14ac:dyDescent="0.25"/>
  <cols>
    <col min="1" max="1" width="0.7109375" style="1" customWidth="1"/>
    <col min="2" max="2" width="34.85546875" style="1" customWidth="1"/>
    <col min="3" max="3" width="13.5703125" style="1" customWidth="1"/>
    <col min="4" max="4" width="12.42578125" style="1" customWidth="1"/>
    <col min="5" max="5" width="12.140625" style="1" customWidth="1"/>
    <col min="6" max="6" width="57.85546875" style="1" customWidth="1"/>
    <col min="7" max="16384" width="9.140625" style="1"/>
  </cols>
  <sheetData>
    <row r="1" spans="2:6" ht="6.75" customHeight="1" x14ac:dyDescent="0.25"/>
    <row r="2" spans="2:6" s="107" customFormat="1" ht="18" x14ac:dyDescent="0.25">
      <c r="B2" s="909" t="s">
        <v>176</v>
      </c>
      <c r="C2" s="909"/>
      <c r="D2" s="909"/>
      <c r="E2" s="909"/>
      <c r="F2" s="909"/>
    </row>
    <row r="3" spans="2:6" ht="16.5" customHeight="1" thickBot="1" x14ac:dyDescent="0.3">
      <c r="B3" s="42"/>
      <c r="C3" s="43"/>
      <c r="D3" s="43"/>
      <c r="E3" s="43"/>
      <c r="F3" s="44" t="s">
        <v>204</v>
      </c>
    </row>
    <row r="4" spans="2:6" ht="8.25" customHeight="1" x14ac:dyDescent="0.25">
      <c r="B4" s="972" t="s">
        <v>101</v>
      </c>
      <c r="C4" s="974" t="s">
        <v>104</v>
      </c>
      <c r="D4" s="976" t="s">
        <v>123</v>
      </c>
      <c r="E4" s="978" t="s">
        <v>124</v>
      </c>
      <c r="F4" s="978" t="s">
        <v>86</v>
      </c>
    </row>
    <row r="5" spans="2:6" ht="6" customHeight="1" thickBot="1" x14ac:dyDescent="0.3">
      <c r="B5" s="973"/>
      <c r="C5" s="975"/>
      <c r="D5" s="977"/>
      <c r="E5" s="979"/>
      <c r="F5" s="979"/>
    </row>
    <row r="6" spans="2:6" ht="13.5" customHeight="1" thickBot="1" x14ac:dyDescent="0.3">
      <c r="B6" s="46" t="s">
        <v>178</v>
      </c>
      <c r="C6" s="47"/>
      <c r="D6" s="48"/>
      <c r="E6" s="49"/>
      <c r="F6" s="50" t="s">
        <v>205</v>
      </c>
    </row>
    <row r="7" spans="2:6" ht="13.5" customHeight="1" x14ac:dyDescent="0.25">
      <c r="B7" s="51" t="s">
        <v>125</v>
      </c>
      <c r="C7" s="52" t="s">
        <v>4</v>
      </c>
      <c r="D7" s="53">
        <f>'Річний план'!H18</f>
        <v>0</v>
      </c>
      <c r="E7" s="53" t="e">
        <f>'Річний план'!I18</f>
        <v>#DIV/0!</v>
      </c>
      <c r="F7" s="54" t="s">
        <v>206</v>
      </c>
    </row>
    <row r="8" spans="2:6" ht="42.75" customHeight="1" x14ac:dyDescent="0.25">
      <c r="B8" s="55" t="s">
        <v>179</v>
      </c>
      <c r="C8" s="56" t="s">
        <v>180</v>
      </c>
      <c r="D8" s="57" t="e">
        <f>D9*1000/D7</f>
        <v>#DIV/0!</v>
      </c>
      <c r="E8" s="311"/>
      <c r="F8" s="58" t="s">
        <v>386</v>
      </c>
    </row>
    <row r="9" spans="2:6" ht="12.75" customHeight="1" x14ac:dyDescent="0.25">
      <c r="B9" s="59" t="s">
        <v>181</v>
      </c>
      <c r="C9" s="4" t="s">
        <v>182</v>
      </c>
      <c r="D9" s="310"/>
      <c r="E9" s="61" t="e">
        <f>E7*E8/1000</f>
        <v>#DIV/0!</v>
      </c>
      <c r="F9" s="62"/>
    </row>
    <row r="10" spans="2:6" ht="5.25" customHeight="1" x14ac:dyDescent="0.25">
      <c r="B10" s="6"/>
      <c r="C10" s="4"/>
      <c r="D10" s="60"/>
      <c r="E10" s="61"/>
      <c r="F10" s="62"/>
    </row>
    <row r="11" spans="2:6" ht="12.75" customHeight="1" x14ac:dyDescent="0.25">
      <c r="B11" s="63" t="s">
        <v>183</v>
      </c>
      <c r="C11" s="8" t="s">
        <v>184</v>
      </c>
      <c r="D11" s="313"/>
      <c r="E11" s="64">
        <f>E12/1.2</f>
        <v>0</v>
      </c>
      <c r="F11" s="65" t="s">
        <v>185</v>
      </c>
    </row>
    <row r="12" spans="2:6" ht="12.75" customHeight="1" x14ac:dyDescent="0.25">
      <c r="B12" s="63" t="s">
        <v>186</v>
      </c>
      <c r="C12" s="8" t="s">
        <v>184</v>
      </c>
      <c r="D12" s="313"/>
      <c r="E12" s="312"/>
      <c r="F12" s="65" t="s">
        <v>131</v>
      </c>
    </row>
    <row r="13" spans="2:6" ht="7.5" customHeight="1" x14ac:dyDescent="0.25">
      <c r="B13" s="63"/>
      <c r="C13" s="8"/>
      <c r="D13" s="66"/>
      <c r="E13" s="67"/>
      <c r="F13" s="68"/>
    </row>
    <row r="14" spans="2:6" ht="14.25" customHeight="1" x14ac:dyDescent="0.25">
      <c r="B14" s="7" t="s">
        <v>187</v>
      </c>
      <c r="C14" s="8" t="s">
        <v>132</v>
      </c>
      <c r="D14" s="66">
        <f>D9*D11</f>
        <v>0</v>
      </c>
      <c r="E14" s="64" t="e">
        <f>E9*E11</f>
        <v>#DIV/0!</v>
      </c>
      <c r="F14" s="35" t="s">
        <v>208</v>
      </c>
    </row>
    <row r="15" spans="2:6" ht="12.75" customHeight="1" x14ac:dyDescent="0.25">
      <c r="B15" s="7" t="s">
        <v>188</v>
      </c>
      <c r="C15" s="8" t="s">
        <v>132</v>
      </c>
      <c r="D15" s="66">
        <f>D9*D12</f>
        <v>0</v>
      </c>
      <c r="E15" s="64" t="e">
        <f>E9*E12</f>
        <v>#DIV/0!</v>
      </c>
      <c r="F15" s="35" t="s">
        <v>189</v>
      </c>
    </row>
    <row r="16" spans="2:6" ht="6.75" customHeight="1" thickBot="1" x14ac:dyDescent="0.3">
      <c r="B16" s="69"/>
      <c r="C16" s="70"/>
      <c r="D16" s="71"/>
      <c r="E16" s="72"/>
      <c r="F16" s="73"/>
    </row>
    <row r="17" spans="2:6" ht="13.5" customHeight="1" thickBot="1" x14ac:dyDescent="0.3">
      <c r="B17" s="74" t="s">
        <v>190</v>
      </c>
      <c r="C17" s="75"/>
      <c r="D17" s="76"/>
      <c r="E17" s="77"/>
      <c r="F17" s="78"/>
    </row>
    <row r="18" spans="2:6" ht="14.25" customHeight="1" x14ac:dyDescent="0.25">
      <c r="B18" s="51" t="s">
        <v>125</v>
      </c>
      <c r="C18" s="52" t="s">
        <v>4</v>
      </c>
      <c r="D18" s="79">
        <f>D7</f>
        <v>0</v>
      </c>
      <c r="E18" s="79" t="e">
        <f>E7</f>
        <v>#DIV/0!</v>
      </c>
      <c r="F18" s="54" t="s">
        <v>206</v>
      </c>
    </row>
    <row r="19" spans="2:6" ht="52.5" customHeight="1" x14ac:dyDescent="0.25">
      <c r="B19" s="55" t="s">
        <v>191</v>
      </c>
      <c r="C19" s="56" t="s">
        <v>180</v>
      </c>
      <c r="D19" s="80" t="e">
        <f>D20*1000/D18</f>
        <v>#DIV/0!</v>
      </c>
      <c r="E19" s="311"/>
      <c r="F19" s="58" t="s">
        <v>207</v>
      </c>
    </row>
    <row r="20" spans="2:6" ht="25.5" customHeight="1" x14ac:dyDescent="0.25">
      <c r="B20" s="59" t="s">
        <v>192</v>
      </c>
      <c r="C20" s="4" t="s">
        <v>182</v>
      </c>
      <c r="D20" s="310"/>
      <c r="E20" s="61" t="e">
        <f>E18*E19/1000</f>
        <v>#DIV/0!</v>
      </c>
      <c r="F20" s="81"/>
    </row>
    <row r="21" spans="2:6" ht="6" customHeight="1" x14ac:dyDescent="0.25">
      <c r="B21" s="6"/>
      <c r="C21" s="4"/>
      <c r="D21" s="60"/>
      <c r="E21" s="61"/>
      <c r="F21" s="65"/>
    </row>
    <row r="22" spans="2:6" ht="14.25" customHeight="1" x14ac:dyDescent="0.25">
      <c r="B22" s="63" t="s">
        <v>193</v>
      </c>
      <c r="C22" s="8" t="s">
        <v>184</v>
      </c>
      <c r="D22" s="313"/>
      <c r="E22" s="64">
        <f>E23/1.2</f>
        <v>0</v>
      </c>
      <c r="F22" s="65" t="s">
        <v>185</v>
      </c>
    </row>
    <row r="23" spans="2:6" ht="14.25" customHeight="1" x14ac:dyDescent="0.25">
      <c r="B23" s="63" t="s">
        <v>194</v>
      </c>
      <c r="C23" s="8" t="s">
        <v>184</v>
      </c>
      <c r="D23" s="313"/>
      <c r="E23" s="312"/>
      <c r="F23" s="65" t="s">
        <v>131</v>
      </c>
    </row>
    <row r="24" spans="2:6" ht="5.25" customHeight="1" x14ac:dyDescent="0.25">
      <c r="B24" s="63"/>
      <c r="C24" s="8"/>
      <c r="D24" s="66"/>
      <c r="E24" s="67"/>
      <c r="F24" s="82"/>
    </row>
    <row r="25" spans="2:6" ht="12.75" customHeight="1" x14ac:dyDescent="0.25">
      <c r="B25" s="7" t="s">
        <v>195</v>
      </c>
      <c r="C25" s="8" t="s">
        <v>132</v>
      </c>
      <c r="D25" s="66">
        <f>D20*D22</f>
        <v>0</v>
      </c>
      <c r="E25" s="66" t="e">
        <f>E20*E22</f>
        <v>#DIV/0!</v>
      </c>
      <c r="F25" s="35" t="s">
        <v>196</v>
      </c>
    </row>
    <row r="26" spans="2:6" ht="13.5" customHeight="1" x14ac:dyDescent="0.25">
      <c r="B26" s="7" t="s">
        <v>197</v>
      </c>
      <c r="C26" s="8" t="s">
        <v>132</v>
      </c>
      <c r="D26" s="66">
        <f>D20*D23</f>
        <v>0</v>
      </c>
      <c r="E26" s="66" t="e">
        <f>E20*E23</f>
        <v>#DIV/0!</v>
      </c>
      <c r="F26" s="35" t="s">
        <v>198</v>
      </c>
    </row>
    <row r="27" spans="2:6" ht="6" customHeight="1" thickBot="1" x14ac:dyDescent="0.3">
      <c r="B27" s="83"/>
      <c r="C27" s="84"/>
      <c r="D27" s="85"/>
      <c r="E27" s="86"/>
      <c r="F27" s="87"/>
    </row>
    <row r="28" spans="2:6" ht="12.75" customHeight="1" thickBot="1" x14ac:dyDescent="0.3">
      <c r="B28" s="88" t="s">
        <v>199</v>
      </c>
      <c r="C28" s="89"/>
      <c r="D28" s="90"/>
      <c r="E28" s="91"/>
      <c r="F28" s="92" t="s">
        <v>200</v>
      </c>
    </row>
    <row r="29" spans="2:6" ht="12.75" customHeight="1" x14ac:dyDescent="0.25">
      <c r="B29" s="93" t="s">
        <v>201</v>
      </c>
      <c r="C29" s="52" t="s">
        <v>132</v>
      </c>
      <c r="D29" s="94">
        <f>D30/1.2</f>
        <v>0</v>
      </c>
      <c r="E29" s="94">
        <f>E30/1.2</f>
        <v>0</v>
      </c>
      <c r="F29" s="95" t="s">
        <v>202</v>
      </c>
    </row>
    <row r="30" spans="2:6" ht="12.75" customHeight="1" thickBot="1" x14ac:dyDescent="0.3">
      <c r="B30" s="96" t="s">
        <v>203</v>
      </c>
      <c r="C30" s="97" t="s">
        <v>132</v>
      </c>
      <c r="D30" s="314"/>
      <c r="E30" s="315"/>
      <c r="F30" s="98" t="s">
        <v>131</v>
      </c>
    </row>
    <row r="31" spans="2:6" ht="26.25" customHeight="1" x14ac:dyDescent="0.25">
      <c r="B31" s="99" t="s">
        <v>209</v>
      </c>
      <c r="C31" s="100" t="s">
        <v>132</v>
      </c>
      <c r="D31" s="101">
        <f>D14+D25+D29</f>
        <v>0</v>
      </c>
      <c r="E31" s="101" t="e">
        <f>E14+E25+E29</f>
        <v>#DIV/0!</v>
      </c>
      <c r="F31" s="102"/>
    </row>
    <row r="32" spans="2:6" ht="26.25" customHeight="1" thickBot="1" x14ac:dyDescent="0.3">
      <c r="B32" s="103" t="s">
        <v>210</v>
      </c>
      <c r="C32" s="104" t="s">
        <v>132</v>
      </c>
      <c r="D32" s="105">
        <f>D15+D26+D30</f>
        <v>0</v>
      </c>
      <c r="E32" s="105" t="e">
        <f>E15+E26+E30</f>
        <v>#DIV/0!</v>
      </c>
      <c r="F32" s="106"/>
    </row>
  </sheetData>
  <mergeCells count="6">
    <mergeCell ref="B2:F2"/>
    <mergeCell ref="B4:B5"/>
    <mergeCell ref="C4:C5"/>
    <mergeCell ref="D4:D5"/>
    <mergeCell ref="E4:E5"/>
    <mergeCell ref="F4:F5"/>
  </mergeCells>
  <hyperlinks>
    <hyperlink ref="D7" location="'Річний план'!H18" display="'Річний план'!H18"/>
    <hyperlink ref="E7" location="'Річний план'!I18" display="'Річний план'!I18"/>
  </hyperlinks>
  <pageMargins left="0.5520833333333333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44"/>
  <sheetViews>
    <sheetView view="pageBreakPreview" topLeftCell="A82" zoomScale="90" zoomScaleSheetLayoutView="90" workbookViewId="0">
      <selection activeCell="F67" sqref="F67:L67"/>
    </sheetView>
  </sheetViews>
  <sheetFormatPr defaultRowHeight="12.75" x14ac:dyDescent="0.25"/>
  <cols>
    <col min="1" max="1" width="1.28515625" style="1" customWidth="1"/>
    <col min="2" max="2" width="28" style="1" customWidth="1"/>
    <col min="3" max="3" width="17.85546875" style="1" customWidth="1"/>
    <col min="4" max="4" width="14.85546875" style="1" customWidth="1"/>
    <col min="5" max="5" width="19.7109375" style="1" customWidth="1"/>
    <col min="6" max="6" width="13.85546875" style="1" customWidth="1"/>
    <col min="7" max="7" width="15.140625" style="1" customWidth="1"/>
    <col min="8" max="8" width="10.7109375" style="1" customWidth="1"/>
    <col min="9" max="9" width="16.85546875" style="1" customWidth="1"/>
    <col min="10" max="10" width="19.42578125" style="1" customWidth="1"/>
    <col min="11" max="11" width="12.5703125" style="1" customWidth="1"/>
    <col min="12" max="12" width="14.28515625" style="1" customWidth="1"/>
    <col min="13" max="16384" width="9.140625" style="1"/>
  </cols>
  <sheetData>
    <row r="1" spans="2:12" ht="5.25" customHeight="1" x14ac:dyDescent="0.25"/>
    <row r="2" spans="2:12" ht="18" x14ac:dyDescent="0.25">
      <c r="B2" s="997" t="s">
        <v>211</v>
      </c>
      <c r="C2" s="997"/>
      <c r="D2" s="997"/>
      <c r="E2" s="997"/>
      <c r="F2" s="997"/>
      <c r="G2" s="997"/>
      <c r="H2" s="997"/>
      <c r="I2" s="997"/>
      <c r="J2" s="997"/>
      <c r="K2" s="997"/>
      <c r="L2" s="997"/>
    </row>
    <row r="3" spans="2:12" ht="22.5" customHeight="1" thickBot="1" x14ac:dyDescent="0.3">
      <c r="B3" s="108"/>
      <c r="G3" s="109"/>
      <c r="H3" s="109"/>
      <c r="I3" s="109"/>
      <c r="J3" s="109"/>
      <c r="K3" s="109"/>
      <c r="L3" s="355" t="s">
        <v>229</v>
      </c>
    </row>
    <row r="4" spans="2:12" ht="31.5" customHeight="1" x14ac:dyDescent="0.25">
      <c r="B4" s="957" t="s">
        <v>212</v>
      </c>
      <c r="C4" s="998" t="s">
        <v>213</v>
      </c>
      <c r="D4" s="953" t="s">
        <v>214</v>
      </c>
      <c r="E4" s="953" t="s">
        <v>215</v>
      </c>
      <c r="F4" s="953" t="s">
        <v>216</v>
      </c>
      <c r="G4" s="953" t="s">
        <v>217</v>
      </c>
      <c r="H4" s="957" t="s">
        <v>218</v>
      </c>
      <c r="I4" s="953" t="s">
        <v>389</v>
      </c>
      <c r="J4" s="998" t="s">
        <v>219</v>
      </c>
      <c r="K4" s="953" t="s">
        <v>220</v>
      </c>
      <c r="L4" s="953" t="s">
        <v>221</v>
      </c>
    </row>
    <row r="5" spans="2:12" ht="60" customHeight="1" thickBot="1" x14ac:dyDescent="0.3">
      <c r="B5" s="958"/>
      <c r="C5" s="999"/>
      <c r="D5" s="954"/>
      <c r="E5" s="954"/>
      <c r="F5" s="954"/>
      <c r="G5" s="954"/>
      <c r="H5" s="958"/>
      <c r="I5" s="954"/>
      <c r="J5" s="999"/>
      <c r="K5" s="954"/>
      <c r="L5" s="954"/>
    </row>
    <row r="6" spans="2:12" ht="18.75" thickBot="1" x14ac:dyDescent="0.3">
      <c r="B6" s="316">
        <v>1</v>
      </c>
      <c r="C6" s="317">
        <v>2</v>
      </c>
      <c r="D6" s="316">
        <v>3</v>
      </c>
      <c r="E6" s="316" t="s">
        <v>222</v>
      </c>
      <c r="F6" s="318">
        <v>5</v>
      </c>
      <c r="G6" s="318">
        <v>6</v>
      </c>
      <c r="H6" s="318">
        <v>7</v>
      </c>
      <c r="I6" s="316">
        <v>8</v>
      </c>
      <c r="J6" s="319" t="s">
        <v>223</v>
      </c>
      <c r="K6" s="316">
        <v>10</v>
      </c>
      <c r="L6" s="317" t="s">
        <v>224</v>
      </c>
    </row>
    <row r="7" spans="2:12" ht="18" x14ac:dyDescent="0.25">
      <c r="B7" s="320" t="s">
        <v>225</v>
      </c>
      <c r="C7" s="321">
        <f>SUM(C8:C17)</f>
        <v>0</v>
      </c>
      <c r="D7" s="322"/>
      <c r="E7" s="322"/>
      <c r="F7" s="322"/>
      <c r="G7" s="322"/>
      <c r="H7" s="322"/>
      <c r="I7" s="322"/>
      <c r="J7" s="323">
        <f>SUM(J8:J17)</f>
        <v>0</v>
      </c>
      <c r="K7" s="324"/>
      <c r="L7" s="325">
        <f>SUM(L8:L17)</f>
        <v>0</v>
      </c>
    </row>
    <row r="8" spans="2:12" ht="18" x14ac:dyDescent="0.25">
      <c r="B8" s="326" t="s">
        <v>568</v>
      </c>
      <c r="C8" s="327"/>
      <c r="D8" s="328"/>
      <c r="E8" s="329">
        <f>SUM(F8:H8)</f>
        <v>0</v>
      </c>
      <c r="F8" s="328">
        <f>D8*F5</f>
        <v>0</v>
      </c>
      <c r="G8" s="328"/>
      <c r="H8" s="328"/>
      <c r="I8" s="328"/>
      <c r="J8" s="330">
        <f>D8+E8+I8</f>
        <v>0</v>
      </c>
      <c r="K8" s="328"/>
      <c r="L8" s="331">
        <f>J8*K8</f>
        <v>0</v>
      </c>
    </row>
    <row r="9" spans="2:12" ht="18" x14ac:dyDescent="0.25">
      <c r="B9" s="326"/>
      <c r="C9" s="327"/>
      <c r="D9" s="328"/>
      <c r="E9" s="329">
        <f t="shared" ref="E9:E35" si="0">SUM(F9:H9)</f>
        <v>0</v>
      </c>
      <c r="F9" s="332"/>
      <c r="G9" s="328"/>
      <c r="H9" s="328"/>
      <c r="I9" s="328"/>
      <c r="J9" s="330">
        <f t="shared" ref="J9:J35" si="1">D9+E9+I9</f>
        <v>0</v>
      </c>
      <c r="K9" s="328"/>
      <c r="L9" s="331">
        <f t="shared" ref="L9:L17" si="2">J9*K9</f>
        <v>0</v>
      </c>
    </row>
    <row r="10" spans="2:12" ht="18" x14ac:dyDescent="0.25">
      <c r="B10" s="333"/>
      <c r="C10" s="334"/>
      <c r="D10" s="335"/>
      <c r="E10" s="329">
        <f t="shared" si="0"/>
        <v>0</v>
      </c>
      <c r="F10" s="335"/>
      <c r="G10" s="335"/>
      <c r="H10" s="335"/>
      <c r="I10" s="335"/>
      <c r="J10" s="330">
        <f t="shared" si="1"/>
        <v>0</v>
      </c>
      <c r="K10" s="335"/>
      <c r="L10" s="331">
        <f t="shared" si="2"/>
        <v>0</v>
      </c>
    </row>
    <row r="11" spans="2:12" ht="18" x14ac:dyDescent="0.25">
      <c r="B11" s="333"/>
      <c r="C11" s="334"/>
      <c r="D11" s="335"/>
      <c r="E11" s="329">
        <f t="shared" si="0"/>
        <v>0</v>
      </c>
      <c r="F11" s="335"/>
      <c r="G11" s="335"/>
      <c r="H11" s="335"/>
      <c r="I11" s="335"/>
      <c r="J11" s="330">
        <f t="shared" si="1"/>
        <v>0</v>
      </c>
      <c r="K11" s="335"/>
      <c r="L11" s="331">
        <f t="shared" si="2"/>
        <v>0</v>
      </c>
    </row>
    <row r="12" spans="2:12" ht="18" x14ac:dyDescent="0.25">
      <c r="B12" s="333"/>
      <c r="C12" s="334"/>
      <c r="D12" s="335"/>
      <c r="E12" s="329">
        <f t="shared" si="0"/>
        <v>0</v>
      </c>
      <c r="F12" s="335"/>
      <c r="G12" s="335"/>
      <c r="H12" s="335"/>
      <c r="I12" s="335"/>
      <c r="J12" s="330">
        <f t="shared" si="1"/>
        <v>0</v>
      </c>
      <c r="K12" s="335"/>
      <c r="L12" s="331">
        <f t="shared" si="2"/>
        <v>0</v>
      </c>
    </row>
    <row r="13" spans="2:12" ht="18" x14ac:dyDescent="0.25">
      <c r="B13" s="333"/>
      <c r="C13" s="334"/>
      <c r="D13" s="335"/>
      <c r="E13" s="329">
        <f t="shared" si="0"/>
        <v>0</v>
      </c>
      <c r="F13" s="335"/>
      <c r="G13" s="335"/>
      <c r="H13" s="335"/>
      <c r="I13" s="335"/>
      <c r="J13" s="330">
        <f t="shared" si="1"/>
        <v>0</v>
      </c>
      <c r="K13" s="335"/>
      <c r="L13" s="331">
        <f t="shared" si="2"/>
        <v>0</v>
      </c>
    </row>
    <row r="14" spans="2:12" ht="18" x14ac:dyDescent="0.25">
      <c r="B14" s="333"/>
      <c r="C14" s="334"/>
      <c r="D14" s="335"/>
      <c r="E14" s="329">
        <f t="shared" si="0"/>
        <v>0</v>
      </c>
      <c r="F14" s="335"/>
      <c r="G14" s="335"/>
      <c r="H14" s="335"/>
      <c r="I14" s="335"/>
      <c r="J14" s="330">
        <f t="shared" si="1"/>
        <v>0</v>
      </c>
      <c r="K14" s="335"/>
      <c r="L14" s="331">
        <f t="shared" si="2"/>
        <v>0</v>
      </c>
    </row>
    <row r="15" spans="2:12" ht="18" x14ac:dyDescent="0.25">
      <c r="B15" s="333"/>
      <c r="C15" s="334"/>
      <c r="D15" s="335"/>
      <c r="E15" s="329">
        <f t="shared" si="0"/>
        <v>0</v>
      </c>
      <c r="F15" s="335"/>
      <c r="G15" s="335"/>
      <c r="H15" s="335"/>
      <c r="I15" s="335"/>
      <c r="J15" s="330">
        <f t="shared" si="1"/>
        <v>0</v>
      </c>
      <c r="K15" s="335"/>
      <c r="L15" s="331">
        <f t="shared" si="2"/>
        <v>0</v>
      </c>
    </row>
    <row r="16" spans="2:12" ht="18" x14ac:dyDescent="0.25">
      <c r="B16" s="333"/>
      <c r="C16" s="334"/>
      <c r="D16" s="335"/>
      <c r="E16" s="329">
        <f t="shared" si="0"/>
        <v>0</v>
      </c>
      <c r="F16" s="335"/>
      <c r="G16" s="335"/>
      <c r="H16" s="335"/>
      <c r="I16" s="335"/>
      <c r="J16" s="330">
        <f t="shared" si="1"/>
        <v>0</v>
      </c>
      <c r="K16" s="335"/>
      <c r="L16" s="331">
        <f t="shared" si="2"/>
        <v>0</v>
      </c>
    </row>
    <row r="17" spans="2:12" ht="18" x14ac:dyDescent="0.25">
      <c r="B17" s="333"/>
      <c r="C17" s="334"/>
      <c r="D17" s="335"/>
      <c r="E17" s="329">
        <f t="shared" si="0"/>
        <v>0</v>
      </c>
      <c r="F17" s="335"/>
      <c r="G17" s="335"/>
      <c r="H17" s="335"/>
      <c r="I17" s="335"/>
      <c r="J17" s="330">
        <f t="shared" si="1"/>
        <v>0</v>
      </c>
      <c r="K17" s="335"/>
      <c r="L17" s="331">
        <f t="shared" si="2"/>
        <v>0</v>
      </c>
    </row>
    <row r="18" spans="2:12" ht="36" x14ac:dyDescent="0.25">
      <c r="B18" s="336" t="s">
        <v>226</v>
      </c>
      <c r="C18" s="337">
        <f>SUM(C19:C23)</f>
        <v>0</v>
      </c>
      <c r="D18" s="338"/>
      <c r="E18" s="338"/>
      <c r="F18" s="338"/>
      <c r="G18" s="338"/>
      <c r="H18" s="338"/>
      <c r="I18" s="338"/>
      <c r="J18" s="339">
        <f>SUM(J19:J23)</f>
        <v>0</v>
      </c>
      <c r="K18" s="338"/>
      <c r="L18" s="340">
        <f>SUM(L19:L23)</f>
        <v>0</v>
      </c>
    </row>
    <row r="19" spans="2:12" ht="18" x14ac:dyDescent="0.25">
      <c r="B19" s="332" t="s">
        <v>552</v>
      </c>
      <c r="C19" s="327"/>
      <c r="D19" s="328"/>
      <c r="E19" s="329">
        <f t="shared" si="0"/>
        <v>0</v>
      </c>
      <c r="F19" s="328">
        <f>D19*F5</f>
        <v>0</v>
      </c>
      <c r="G19" s="328"/>
      <c r="H19" s="328"/>
      <c r="I19" s="328"/>
      <c r="J19" s="330">
        <f t="shared" si="1"/>
        <v>0</v>
      </c>
      <c r="K19" s="328"/>
      <c r="L19" s="331">
        <f>J19*K19</f>
        <v>0</v>
      </c>
    </row>
    <row r="20" spans="2:12" ht="18" x14ac:dyDescent="0.25">
      <c r="B20" s="332" t="s">
        <v>553</v>
      </c>
      <c r="C20" s="327"/>
      <c r="D20" s="328"/>
      <c r="E20" s="329">
        <f t="shared" si="0"/>
        <v>0</v>
      </c>
      <c r="F20" s="328"/>
      <c r="G20" s="328"/>
      <c r="H20" s="328"/>
      <c r="I20" s="328"/>
      <c r="J20" s="330">
        <f t="shared" si="1"/>
        <v>0</v>
      </c>
      <c r="K20" s="328"/>
      <c r="L20" s="331">
        <f t="shared" ref="L20:L29" si="3">J20*K20</f>
        <v>0</v>
      </c>
    </row>
    <row r="21" spans="2:12" ht="18" x14ac:dyDescent="0.25">
      <c r="B21" s="341"/>
      <c r="C21" s="334"/>
      <c r="D21" s="335"/>
      <c r="E21" s="329">
        <f t="shared" si="0"/>
        <v>0</v>
      </c>
      <c r="F21" s="335"/>
      <c r="G21" s="335"/>
      <c r="H21" s="335"/>
      <c r="I21" s="335"/>
      <c r="J21" s="330">
        <f t="shared" si="1"/>
        <v>0</v>
      </c>
      <c r="K21" s="335"/>
      <c r="L21" s="331">
        <f t="shared" si="3"/>
        <v>0</v>
      </c>
    </row>
    <row r="22" spans="2:12" ht="18" x14ac:dyDescent="0.25">
      <c r="B22" s="342"/>
      <c r="C22" s="334"/>
      <c r="D22" s="335"/>
      <c r="E22" s="329">
        <f t="shared" si="0"/>
        <v>0</v>
      </c>
      <c r="F22" s="335"/>
      <c r="G22" s="335"/>
      <c r="H22" s="335"/>
      <c r="I22" s="335"/>
      <c r="J22" s="330">
        <f t="shared" si="1"/>
        <v>0</v>
      </c>
      <c r="K22" s="335"/>
      <c r="L22" s="331">
        <f t="shared" si="3"/>
        <v>0</v>
      </c>
    </row>
    <row r="23" spans="2:12" ht="18" x14ac:dyDescent="0.25">
      <c r="B23" s="341"/>
      <c r="C23" s="334"/>
      <c r="D23" s="335"/>
      <c r="E23" s="329">
        <f t="shared" si="0"/>
        <v>0</v>
      </c>
      <c r="F23" s="335"/>
      <c r="G23" s="335"/>
      <c r="H23" s="335"/>
      <c r="I23" s="335"/>
      <c r="J23" s="330">
        <f t="shared" si="1"/>
        <v>0</v>
      </c>
      <c r="K23" s="335"/>
      <c r="L23" s="331">
        <f t="shared" si="3"/>
        <v>0</v>
      </c>
    </row>
    <row r="24" spans="2:12" ht="36" x14ac:dyDescent="0.25">
      <c r="B24" s="336" t="s">
        <v>227</v>
      </c>
      <c r="C24" s="337">
        <f>SUM(C25:C29)</f>
        <v>0</v>
      </c>
      <c r="D24" s="343"/>
      <c r="E24" s="343"/>
      <c r="F24" s="343"/>
      <c r="G24" s="343"/>
      <c r="H24" s="343"/>
      <c r="I24" s="343"/>
      <c r="J24" s="339">
        <f>SUM(J25:J29)</f>
        <v>0</v>
      </c>
      <c r="K24" s="338"/>
      <c r="L24" s="340">
        <f>SUM(L25:L29)</f>
        <v>0</v>
      </c>
    </row>
    <row r="25" spans="2:12" ht="18" x14ac:dyDescent="0.25">
      <c r="B25" s="332" t="s">
        <v>550</v>
      </c>
      <c r="C25" s="344"/>
      <c r="D25" s="332"/>
      <c r="E25" s="329">
        <f t="shared" si="0"/>
        <v>0</v>
      </c>
      <c r="F25" s="332"/>
      <c r="G25" s="332"/>
      <c r="H25" s="332"/>
      <c r="I25" s="332"/>
      <c r="J25" s="330">
        <f t="shared" si="1"/>
        <v>0</v>
      </c>
      <c r="K25" s="328"/>
      <c r="L25" s="331">
        <f t="shared" si="3"/>
        <v>0</v>
      </c>
    </row>
    <row r="26" spans="2:12" ht="18" x14ac:dyDescent="0.25">
      <c r="B26" s="332" t="s">
        <v>551</v>
      </c>
      <c r="C26" s="344"/>
      <c r="D26" s="332"/>
      <c r="E26" s="329">
        <f t="shared" si="0"/>
        <v>0</v>
      </c>
      <c r="F26" s="332"/>
      <c r="G26" s="332"/>
      <c r="H26" s="332"/>
      <c r="I26" s="332"/>
      <c r="J26" s="330">
        <f t="shared" si="1"/>
        <v>0</v>
      </c>
      <c r="K26" s="328"/>
      <c r="L26" s="331">
        <f t="shared" si="3"/>
        <v>0</v>
      </c>
    </row>
    <row r="27" spans="2:12" ht="18" x14ac:dyDescent="0.25">
      <c r="B27" s="342"/>
      <c r="C27" s="345"/>
      <c r="D27" s="342"/>
      <c r="E27" s="329">
        <f t="shared" si="0"/>
        <v>0</v>
      </c>
      <c r="F27" s="342"/>
      <c r="G27" s="342"/>
      <c r="H27" s="342"/>
      <c r="I27" s="342"/>
      <c r="J27" s="330">
        <f t="shared" si="1"/>
        <v>0</v>
      </c>
      <c r="K27" s="335"/>
      <c r="L27" s="331">
        <f t="shared" si="3"/>
        <v>0</v>
      </c>
    </row>
    <row r="28" spans="2:12" ht="18" x14ac:dyDescent="0.25">
      <c r="B28" s="342"/>
      <c r="C28" s="345"/>
      <c r="D28" s="342"/>
      <c r="E28" s="329">
        <f t="shared" si="0"/>
        <v>0</v>
      </c>
      <c r="F28" s="342"/>
      <c r="G28" s="342"/>
      <c r="H28" s="342"/>
      <c r="I28" s="342"/>
      <c r="J28" s="330">
        <f t="shared" si="1"/>
        <v>0</v>
      </c>
      <c r="K28" s="335"/>
      <c r="L28" s="331">
        <f t="shared" si="3"/>
        <v>0</v>
      </c>
    </row>
    <row r="29" spans="2:12" ht="18" x14ac:dyDescent="0.25">
      <c r="B29" s="342"/>
      <c r="C29" s="345"/>
      <c r="D29" s="342"/>
      <c r="E29" s="329">
        <f t="shared" si="0"/>
        <v>0</v>
      </c>
      <c r="F29" s="342"/>
      <c r="G29" s="342"/>
      <c r="H29" s="342"/>
      <c r="I29" s="342"/>
      <c r="J29" s="330">
        <f t="shared" si="1"/>
        <v>0</v>
      </c>
      <c r="K29" s="335"/>
      <c r="L29" s="331">
        <f t="shared" si="3"/>
        <v>0</v>
      </c>
    </row>
    <row r="30" spans="2:12" ht="36" x14ac:dyDescent="0.25">
      <c r="B30" s="336" t="s">
        <v>228</v>
      </c>
      <c r="C30" s="337">
        <f>SUM(C31:C35)</f>
        <v>0</v>
      </c>
      <c r="D30" s="343"/>
      <c r="E30" s="343"/>
      <c r="F30" s="343"/>
      <c r="G30" s="343"/>
      <c r="H30" s="343"/>
      <c r="I30" s="343"/>
      <c r="J30" s="339">
        <f>SUM(J31:J35)</f>
        <v>0</v>
      </c>
      <c r="K30" s="338"/>
      <c r="L30" s="340">
        <f>SUM(L31:L35)</f>
        <v>0</v>
      </c>
    </row>
    <row r="31" spans="2:12" ht="18" x14ac:dyDescent="0.25">
      <c r="B31" s="332" t="s">
        <v>554</v>
      </c>
      <c r="C31" s="344"/>
      <c r="D31" s="332"/>
      <c r="E31" s="329">
        <f t="shared" si="0"/>
        <v>0</v>
      </c>
      <c r="F31" s="332"/>
      <c r="G31" s="332"/>
      <c r="H31" s="332"/>
      <c r="I31" s="332"/>
      <c r="J31" s="329">
        <f>D31+E31+I31</f>
        <v>0</v>
      </c>
      <c r="K31" s="328"/>
      <c r="L31" s="331">
        <f>J31*K31</f>
        <v>0</v>
      </c>
    </row>
    <row r="32" spans="2:12" ht="18" x14ac:dyDescent="0.25">
      <c r="B32" s="342"/>
      <c r="C32" s="345"/>
      <c r="D32" s="342"/>
      <c r="E32" s="329">
        <f t="shared" si="0"/>
        <v>0</v>
      </c>
      <c r="F32" s="342"/>
      <c r="G32" s="342"/>
      <c r="H32" s="342"/>
      <c r="I32" s="342"/>
      <c r="J32" s="329">
        <f t="shared" si="1"/>
        <v>0</v>
      </c>
      <c r="K32" s="335"/>
      <c r="L32" s="331">
        <f>J32*K32</f>
        <v>0</v>
      </c>
    </row>
    <row r="33" spans="2:14" ht="18" x14ac:dyDescent="0.25">
      <c r="B33" s="342"/>
      <c r="C33" s="345"/>
      <c r="D33" s="342"/>
      <c r="E33" s="329">
        <f t="shared" si="0"/>
        <v>0</v>
      </c>
      <c r="F33" s="342"/>
      <c r="G33" s="342"/>
      <c r="H33" s="342"/>
      <c r="I33" s="342"/>
      <c r="J33" s="329">
        <f t="shared" si="1"/>
        <v>0</v>
      </c>
      <c r="K33" s="335"/>
      <c r="L33" s="331">
        <f>J33*K33</f>
        <v>0</v>
      </c>
    </row>
    <row r="34" spans="2:14" ht="18" x14ac:dyDescent="0.25">
      <c r="B34" s="342"/>
      <c r="C34" s="345"/>
      <c r="D34" s="342"/>
      <c r="E34" s="329">
        <f t="shared" si="0"/>
        <v>0</v>
      </c>
      <c r="F34" s="342"/>
      <c r="G34" s="342"/>
      <c r="H34" s="342"/>
      <c r="I34" s="342"/>
      <c r="J34" s="329">
        <f t="shared" si="1"/>
        <v>0</v>
      </c>
      <c r="K34" s="335"/>
      <c r="L34" s="331">
        <f>J34*K34</f>
        <v>0</v>
      </c>
    </row>
    <row r="35" spans="2:14" ht="18.75" thickBot="1" x14ac:dyDescent="0.3">
      <c r="B35" s="346"/>
      <c r="C35" s="347"/>
      <c r="D35" s="346"/>
      <c r="E35" s="348">
        <f t="shared" si="0"/>
        <v>0</v>
      </c>
      <c r="F35" s="346"/>
      <c r="G35" s="346"/>
      <c r="H35" s="346"/>
      <c r="I35" s="346"/>
      <c r="J35" s="348">
        <f t="shared" si="1"/>
        <v>0</v>
      </c>
      <c r="K35" s="349"/>
      <c r="L35" s="350">
        <f>J35*K35</f>
        <v>0</v>
      </c>
    </row>
    <row r="36" spans="2:14" ht="39.75" customHeight="1" thickBot="1" x14ac:dyDescent="0.3">
      <c r="B36" s="351" t="s">
        <v>211</v>
      </c>
      <c r="C36" s="352">
        <f>C7+C18+C24+C30</f>
        <v>0</v>
      </c>
      <c r="D36" s="353"/>
      <c r="E36" s="353"/>
      <c r="F36" s="353"/>
      <c r="G36" s="353"/>
      <c r="H36" s="353"/>
      <c r="I36" s="353"/>
      <c r="J36" s="354">
        <f>J7+J18+J24+J30</f>
        <v>0</v>
      </c>
      <c r="K36" s="353"/>
      <c r="L36" s="354">
        <f>L7+L18+L24+L30</f>
        <v>0</v>
      </c>
    </row>
    <row r="37" spans="2:14" ht="6.75" customHeight="1" x14ac:dyDescent="0.25"/>
    <row r="38" spans="2:14" ht="3.75" customHeight="1" x14ac:dyDescent="0.25"/>
    <row r="39" spans="2:14" ht="15.75" customHeight="1" x14ac:dyDescent="0.25">
      <c r="B39" s="933" t="s">
        <v>253</v>
      </c>
      <c r="C39" s="933"/>
      <c r="D39" s="933"/>
      <c r="E39" s="933"/>
      <c r="F39" s="933"/>
      <c r="G39" s="933"/>
      <c r="H39" s="933"/>
      <c r="I39" s="933"/>
      <c r="J39" s="933"/>
      <c r="K39" s="933"/>
      <c r="L39" s="933"/>
    </row>
    <row r="40" spans="2:14" ht="11.25" customHeight="1" x14ac:dyDescent="0.25">
      <c r="B40" s="107"/>
      <c r="C40" s="107"/>
      <c r="D40" s="107"/>
      <c r="E40" s="107"/>
      <c r="F40" s="107"/>
      <c r="G40" s="107"/>
      <c r="H40" s="107"/>
      <c r="I40" s="107"/>
      <c r="J40" s="107"/>
      <c r="K40" s="107"/>
      <c r="L40" s="358" t="s">
        <v>254</v>
      </c>
    </row>
    <row r="41" spans="2:14" s="113" customFormat="1" ht="30.75" customHeight="1" x14ac:dyDescent="0.25">
      <c r="B41" s="986" t="s">
        <v>101</v>
      </c>
      <c r="C41" s="986"/>
      <c r="D41" s="986"/>
      <c r="E41" s="573" t="s">
        <v>255</v>
      </c>
      <c r="F41" s="987" t="s">
        <v>86</v>
      </c>
      <c r="G41" s="988"/>
      <c r="H41" s="988"/>
      <c r="I41" s="988"/>
      <c r="J41" s="988"/>
      <c r="K41" s="988"/>
      <c r="L41" s="989"/>
    </row>
    <row r="42" spans="2:14" ht="24" customHeight="1" x14ac:dyDescent="0.25">
      <c r="B42" s="980" t="s">
        <v>284</v>
      </c>
      <c r="C42" s="982"/>
      <c r="D42" s="981"/>
      <c r="E42" s="574"/>
      <c r="F42" s="983" t="s">
        <v>811</v>
      </c>
      <c r="G42" s="990"/>
      <c r="H42" s="990"/>
      <c r="I42" s="990"/>
      <c r="J42" s="990"/>
      <c r="K42" s="990"/>
      <c r="L42" s="984"/>
      <c r="M42" s="110"/>
      <c r="N42" s="110"/>
    </row>
    <row r="43" spans="2:14" ht="24" customHeight="1" x14ac:dyDescent="0.25">
      <c r="B43" s="980" t="s">
        <v>812</v>
      </c>
      <c r="C43" s="982"/>
      <c r="D43" s="981"/>
      <c r="E43" s="575" t="s">
        <v>813</v>
      </c>
      <c r="F43" s="991"/>
      <c r="G43" s="992"/>
      <c r="H43" s="992"/>
      <c r="I43" s="992"/>
      <c r="J43" s="992"/>
      <c r="K43" s="992"/>
      <c r="L43" s="993"/>
      <c r="M43" s="110"/>
      <c r="N43" s="110"/>
    </row>
    <row r="44" spans="2:14" ht="24" customHeight="1" x14ac:dyDescent="0.25">
      <c r="B44" s="896" t="s">
        <v>814</v>
      </c>
      <c r="C44" s="897"/>
      <c r="D44" s="898"/>
      <c r="E44" s="575" t="s">
        <v>815</v>
      </c>
      <c r="F44" s="991"/>
      <c r="G44" s="992"/>
      <c r="H44" s="992"/>
      <c r="I44" s="992"/>
      <c r="J44" s="992"/>
      <c r="K44" s="992"/>
      <c r="L44" s="993"/>
      <c r="M44" s="110"/>
      <c r="N44" s="110"/>
    </row>
    <row r="45" spans="2:14" ht="24" customHeight="1" x14ac:dyDescent="0.25">
      <c r="B45" s="980" t="s">
        <v>816</v>
      </c>
      <c r="C45" s="982"/>
      <c r="D45" s="981"/>
      <c r="E45" s="575" t="s">
        <v>817</v>
      </c>
      <c r="F45" s="994"/>
      <c r="G45" s="995"/>
      <c r="H45" s="995"/>
      <c r="I45" s="995"/>
      <c r="J45" s="995"/>
      <c r="K45" s="995"/>
      <c r="L45" s="996"/>
      <c r="M45" s="110"/>
      <c r="N45" s="110"/>
    </row>
    <row r="46" spans="2:14" ht="212.25" customHeight="1" x14ac:dyDescent="0.25">
      <c r="B46" s="980" t="s">
        <v>256</v>
      </c>
      <c r="C46" s="982"/>
      <c r="D46" s="981"/>
      <c r="E46" s="576"/>
      <c r="F46" s="980" t="s">
        <v>818</v>
      </c>
      <c r="G46" s="982"/>
      <c r="H46" s="982"/>
      <c r="I46" s="982"/>
      <c r="J46" s="982"/>
      <c r="K46" s="982"/>
      <c r="L46" s="981"/>
      <c r="M46" s="110"/>
      <c r="N46" s="110"/>
    </row>
    <row r="47" spans="2:14" ht="66" customHeight="1" x14ac:dyDescent="0.25">
      <c r="B47" s="980" t="s">
        <v>280</v>
      </c>
      <c r="C47" s="982"/>
      <c r="D47" s="981"/>
      <c r="E47" s="576">
        <v>1.35</v>
      </c>
      <c r="F47" s="980" t="s">
        <v>281</v>
      </c>
      <c r="G47" s="982"/>
      <c r="H47" s="982"/>
      <c r="I47" s="982"/>
      <c r="J47" s="982"/>
      <c r="K47" s="982"/>
      <c r="L47" s="981"/>
      <c r="M47" s="110"/>
      <c r="N47" s="110"/>
    </row>
    <row r="48" spans="2:14" ht="27.75" customHeight="1" x14ac:dyDescent="0.25">
      <c r="B48" s="980" t="s">
        <v>257</v>
      </c>
      <c r="C48" s="982"/>
      <c r="D48" s="981"/>
      <c r="E48" s="576"/>
      <c r="F48" s="980" t="s">
        <v>282</v>
      </c>
      <c r="G48" s="982"/>
      <c r="H48" s="982"/>
      <c r="I48" s="982"/>
      <c r="J48" s="982"/>
      <c r="K48" s="982"/>
      <c r="L48" s="981"/>
      <c r="M48" s="110"/>
      <c r="N48" s="110"/>
    </row>
    <row r="49" spans="2:14" ht="22.5" customHeight="1" x14ac:dyDescent="0.25">
      <c r="B49" s="980" t="s">
        <v>258</v>
      </c>
      <c r="C49" s="982"/>
      <c r="D49" s="981"/>
      <c r="E49" s="576">
        <v>1</v>
      </c>
      <c r="F49" s="934"/>
      <c r="G49" s="934"/>
      <c r="H49" s="934"/>
      <c r="I49" s="934"/>
      <c r="J49" s="934"/>
      <c r="K49" s="934"/>
      <c r="L49" s="934"/>
      <c r="M49" s="110"/>
      <c r="N49" s="110"/>
    </row>
    <row r="50" spans="2:14" ht="21" customHeight="1" x14ac:dyDescent="0.25">
      <c r="B50" s="980" t="s">
        <v>272</v>
      </c>
      <c r="C50" s="982"/>
      <c r="D50" s="981"/>
      <c r="E50" s="576">
        <v>1.08</v>
      </c>
      <c r="F50" s="934"/>
      <c r="G50" s="934"/>
      <c r="H50" s="934"/>
      <c r="I50" s="934"/>
      <c r="J50" s="934"/>
      <c r="K50" s="934"/>
      <c r="L50" s="934"/>
      <c r="M50" s="110"/>
      <c r="N50" s="110"/>
    </row>
    <row r="51" spans="2:14" ht="30" customHeight="1" x14ac:dyDescent="0.25">
      <c r="B51" s="980" t="s">
        <v>273</v>
      </c>
      <c r="C51" s="982"/>
      <c r="D51" s="981"/>
      <c r="E51" s="576">
        <v>1.2</v>
      </c>
      <c r="F51" s="934"/>
      <c r="G51" s="934"/>
      <c r="H51" s="934"/>
      <c r="I51" s="934"/>
      <c r="J51" s="934"/>
      <c r="K51" s="934"/>
      <c r="L51" s="934"/>
      <c r="M51" s="110"/>
      <c r="N51" s="110"/>
    </row>
    <row r="52" spans="2:14" ht="26.25" customHeight="1" x14ac:dyDescent="0.25">
      <c r="B52" s="980" t="s">
        <v>274</v>
      </c>
      <c r="C52" s="982"/>
      <c r="D52" s="981"/>
      <c r="E52" s="576">
        <v>1.35</v>
      </c>
      <c r="F52" s="934"/>
      <c r="G52" s="934"/>
      <c r="H52" s="934"/>
      <c r="I52" s="934"/>
      <c r="J52" s="934"/>
      <c r="K52" s="934"/>
      <c r="L52" s="934"/>
      <c r="M52" s="110"/>
      <c r="N52" s="110"/>
    </row>
    <row r="53" spans="2:14" ht="33.75" customHeight="1" x14ac:dyDescent="0.25">
      <c r="B53" s="980" t="s">
        <v>275</v>
      </c>
      <c r="C53" s="982"/>
      <c r="D53" s="981"/>
      <c r="E53" s="576">
        <v>1.54</v>
      </c>
      <c r="F53" s="934"/>
      <c r="G53" s="934"/>
      <c r="H53" s="934"/>
      <c r="I53" s="934"/>
      <c r="J53" s="934"/>
      <c r="K53" s="934"/>
      <c r="L53" s="934"/>
      <c r="M53" s="110"/>
      <c r="N53" s="110"/>
    </row>
    <row r="54" spans="2:14" ht="42.75" customHeight="1" x14ac:dyDescent="0.25">
      <c r="B54" s="980" t="s">
        <v>259</v>
      </c>
      <c r="C54" s="982"/>
      <c r="D54" s="981"/>
      <c r="E54" s="576">
        <v>1.35</v>
      </c>
      <c r="F54" s="934" t="s">
        <v>285</v>
      </c>
      <c r="G54" s="934"/>
      <c r="H54" s="934"/>
      <c r="I54" s="934"/>
      <c r="J54" s="934"/>
      <c r="K54" s="934"/>
      <c r="L54" s="934"/>
      <c r="M54" s="110"/>
      <c r="N54" s="110"/>
    </row>
    <row r="55" spans="2:14" ht="57" customHeight="1" x14ac:dyDescent="0.25">
      <c r="B55" s="980" t="s">
        <v>260</v>
      </c>
      <c r="C55" s="982"/>
      <c r="D55" s="981"/>
      <c r="E55" s="577"/>
      <c r="F55" s="985" t="s">
        <v>283</v>
      </c>
      <c r="G55" s="985"/>
      <c r="H55" s="985"/>
      <c r="I55" s="985"/>
      <c r="J55" s="985"/>
      <c r="K55" s="985"/>
      <c r="L55" s="985"/>
      <c r="M55" s="111"/>
      <c r="N55" s="111"/>
    </row>
    <row r="56" spans="2:14" ht="28.5" customHeight="1" x14ac:dyDescent="0.25">
      <c r="B56" s="980" t="s">
        <v>261</v>
      </c>
      <c r="C56" s="982"/>
      <c r="D56" s="981"/>
      <c r="E56" s="574"/>
      <c r="F56" s="934"/>
      <c r="G56" s="934"/>
      <c r="H56" s="934"/>
      <c r="I56" s="934"/>
      <c r="J56" s="934"/>
      <c r="K56" s="934"/>
      <c r="L56" s="934"/>
      <c r="M56" s="110"/>
      <c r="N56" s="110"/>
    </row>
    <row r="57" spans="2:14" ht="28.5" customHeight="1" x14ac:dyDescent="0.25">
      <c r="B57" s="980" t="s">
        <v>262</v>
      </c>
      <c r="C57" s="982"/>
      <c r="D57" s="982"/>
      <c r="E57" s="578" t="s">
        <v>819</v>
      </c>
      <c r="F57" s="981"/>
      <c r="G57" s="934"/>
      <c r="H57" s="934"/>
      <c r="I57" s="934"/>
      <c r="J57" s="934"/>
      <c r="K57" s="934"/>
      <c r="L57" s="934"/>
      <c r="M57" s="110"/>
      <c r="N57" s="110"/>
    </row>
    <row r="58" spans="2:14" ht="28.5" customHeight="1" x14ac:dyDescent="0.25">
      <c r="B58" s="980" t="s">
        <v>263</v>
      </c>
      <c r="C58" s="982"/>
      <c r="D58" s="982"/>
      <c r="E58" s="578" t="s">
        <v>820</v>
      </c>
      <c r="F58" s="981"/>
      <c r="G58" s="934"/>
      <c r="H58" s="934"/>
      <c r="I58" s="934"/>
      <c r="J58" s="934"/>
      <c r="K58" s="934"/>
      <c r="L58" s="934"/>
      <c r="M58" s="110"/>
      <c r="N58" s="110"/>
    </row>
    <row r="59" spans="2:14" ht="20.25" customHeight="1" x14ac:dyDescent="0.25">
      <c r="B59" s="980" t="s">
        <v>264</v>
      </c>
      <c r="C59" s="982"/>
      <c r="D59" s="982"/>
      <c r="E59" s="578" t="s">
        <v>821</v>
      </c>
      <c r="F59" s="981"/>
      <c r="G59" s="934"/>
      <c r="H59" s="934"/>
      <c r="I59" s="934"/>
      <c r="J59" s="934"/>
      <c r="K59" s="934"/>
      <c r="L59" s="934"/>
      <c r="M59" s="110"/>
      <c r="N59" s="110"/>
    </row>
    <row r="60" spans="2:14" ht="22.5" customHeight="1" x14ac:dyDescent="0.25">
      <c r="B60" s="980" t="s">
        <v>265</v>
      </c>
      <c r="C60" s="982"/>
      <c r="D60" s="982"/>
      <c r="E60" s="578" t="s">
        <v>822</v>
      </c>
      <c r="F60" s="981"/>
      <c r="G60" s="934"/>
      <c r="H60" s="934"/>
      <c r="I60" s="934"/>
      <c r="J60" s="934"/>
      <c r="K60" s="934"/>
      <c r="L60" s="934"/>
      <c r="M60" s="110"/>
      <c r="N60" s="110"/>
    </row>
    <row r="61" spans="2:14" ht="21" customHeight="1" x14ac:dyDescent="0.25">
      <c r="B61" s="980" t="s">
        <v>266</v>
      </c>
      <c r="C61" s="982"/>
      <c r="D61" s="982"/>
      <c r="E61" s="578" t="s">
        <v>823</v>
      </c>
      <c r="F61" s="981"/>
      <c r="G61" s="934"/>
      <c r="H61" s="934"/>
      <c r="I61" s="934"/>
      <c r="J61" s="934"/>
      <c r="K61" s="934"/>
      <c r="L61" s="934"/>
      <c r="M61" s="110"/>
      <c r="N61" s="110"/>
    </row>
    <row r="62" spans="2:14" ht="20.25" customHeight="1" x14ac:dyDescent="0.25">
      <c r="B62" s="980" t="s">
        <v>267</v>
      </c>
      <c r="C62" s="982"/>
      <c r="D62" s="982"/>
      <c r="E62" s="578" t="s">
        <v>824</v>
      </c>
      <c r="F62" s="981"/>
      <c r="G62" s="934"/>
      <c r="H62" s="934"/>
      <c r="I62" s="934"/>
      <c r="J62" s="934"/>
      <c r="K62" s="934"/>
      <c r="L62" s="934"/>
      <c r="M62" s="110"/>
      <c r="N62" s="110"/>
    </row>
    <row r="63" spans="2:14" ht="36" customHeight="1" x14ac:dyDescent="0.25">
      <c r="B63" s="980" t="s">
        <v>268</v>
      </c>
      <c r="C63" s="982"/>
      <c r="D63" s="982"/>
      <c r="E63" s="578" t="s">
        <v>825</v>
      </c>
      <c r="F63" s="981"/>
      <c r="G63" s="934"/>
      <c r="H63" s="934"/>
      <c r="I63" s="934"/>
      <c r="J63" s="934"/>
      <c r="K63" s="934"/>
      <c r="L63" s="934"/>
      <c r="M63" s="110"/>
      <c r="N63" s="110"/>
    </row>
    <row r="64" spans="2:14" ht="22.5" customHeight="1" x14ac:dyDescent="0.25">
      <c r="B64" s="934" t="s">
        <v>269</v>
      </c>
      <c r="C64" s="934"/>
      <c r="D64" s="980"/>
      <c r="E64" s="578" t="s">
        <v>826</v>
      </c>
      <c r="F64" s="981"/>
      <c r="G64" s="934"/>
      <c r="H64" s="934"/>
      <c r="I64" s="934"/>
      <c r="J64" s="934"/>
      <c r="K64" s="934"/>
      <c r="L64" s="934"/>
      <c r="M64" s="110"/>
      <c r="N64" s="110"/>
    </row>
    <row r="65" spans="2:14" ht="20.25" customHeight="1" x14ac:dyDescent="0.25">
      <c r="B65" s="934" t="s">
        <v>270</v>
      </c>
      <c r="C65" s="934"/>
      <c r="D65" s="980"/>
      <c r="E65" s="578" t="s">
        <v>277</v>
      </c>
      <c r="F65" s="981"/>
      <c r="G65" s="934"/>
      <c r="H65" s="934"/>
      <c r="I65" s="934"/>
      <c r="J65" s="934"/>
      <c r="K65" s="934"/>
      <c r="L65" s="934"/>
      <c r="M65" s="110"/>
      <c r="N65" s="110"/>
    </row>
    <row r="66" spans="2:14" ht="22.5" customHeight="1" x14ac:dyDescent="0.25">
      <c r="B66" s="936" t="s">
        <v>271</v>
      </c>
      <c r="C66" s="936"/>
      <c r="D66" s="983"/>
      <c r="E66" s="578" t="s">
        <v>278</v>
      </c>
      <c r="F66" s="984"/>
      <c r="G66" s="936"/>
      <c r="H66" s="936"/>
      <c r="I66" s="936"/>
      <c r="J66" s="936"/>
      <c r="K66" s="936"/>
      <c r="L66" s="936"/>
      <c r="M66" s="110"/>
      <c r="N66" s="110"/>
    </row>
    <row r="67" spans="2:14" ht="33.75" customHeight="1" x14ac:dyDescent="0.25">
      <c r="B67" s="934" t="s">
        <v>276</v>
      </c>
      <c r="C67" s="934"/>
      <c r="D67" s="980"/>
      <c r="E67" s="578" t="s">
        <v>279</v>
      </c>
      <c r="F67" s="981"/>
      <c r="G67" s="934"/>
      <c r="H67" s="934"/>
      <c r="I67" s="934"/>
      <c r="J67" s="934"/>
      <c r="K67" s="934"/>
      <c r="L67" s="934"/>
      <c r="M67" s="110"/>
      <c r="N67" s="110"/>
    </row>
    <row r="68" spans="2:14" ht="18" x14ac:dyDescent="0.25">
      <c r="B68" s="579"/>
      <c r="C68" s="579"/>
      <c r="D68" s="579"/>
      <c r="E68" s="580"/>
      <c r="F68" s="580"/>
      <c r="G68" s="580"/>
      <c r="H68" s="580"/>
      <c r="I68" s="580"/>
      <c r="J68" s="580"/>
      <c r="K68" s="580"/>
      <c r="L68" s="580"/>
    </row>
    <row r="69" spans="2:14" ht="18" x14ac:dyDescent="0.25">
      <c r="B69" s="579"/>
      <c r="C69" s="579"/>
      <c r="D69" s="579"/>
      <c r="E69" s="580"/>
      <c r="F69" s="580"/>
      <c r="G69" s="580"/>
      <c r="H69" s="580"/>
      <c r="I69" s="580"/>
      <c r="J69" s="580"/>
      <c r="K69" s="580"/>
      <c r="L69" s="580"/>
    </row>
    <row r="70" spans="2:14" ht="18" x14ac:dyDescent="0.25">
      <c r="B70" s="1002" t="s">
        <v>402</v>
      </c>
      <c r="C70" s="1002"/>
      <c r="D70" s="1002"/>
      <c r="E70" s="1002"/>
      <c r="F70" s="1002"/>
      <c r="G70" s="1002"/>
      <c r="H70" s="1002"/>
      <c r="I70" s="1002"/>
      <c r="J70" s="1002"/>
      <c r="K70" s="1002"/>
      <c r="L70" s="1002"/>
    </row>
    <row r="71" spans="2:14" ht="18" x14ac:dyDescent="0.25">
      <c r="B71" s="579"/>
      <c r="C71" s="579"/>
      <c r="D71" s="579"/>
      <c r="E71" s="580"/>
      <c r="F71" s="580"/>
      <c r="G71" s="580"/>
      <c r="H71" s="580"/>
      <c r="I71" s="580"/>
      <c r="J71" s="580"/>
      <c r="K71" s="580"/>
      <c r="L71" s="358" t="s">
        <v>403</v>
      </c>
    </row>
    <row r="72" spans="2:14" ht="18" x14ac:dyDescent="0.25">
      <c r="B72" s="579"/>
      <c r="C72" s="579"/>
      <c r="D72" s="579"/>
      <c r="E72" s="580"/>
      <c r="F72" s="580"/>
      <c r="G72" s="580"/>
      <c r="H72" s="580"/>
      <c r="I72" s="580"/>
      <c r="J72" s="580"/>
      <c r="K72" s="580"/>
      <c r="L72" s="580"/>
    </row>
    <row r="73" spans="2:14" ht="18" x14ac:dyDescent="0.25">
      <c r="B73" s="934" t="s">
        <v>101</v>
      </c>
      <c r="C73" s="934"/>
      <c r="D73" s="934"/>
      <c r="E73" s="574" t="s">
        <v>104</v>
      </c>
      <c r="F73" s="1005" t="s">
        <v>410</v>
      </c>
      <c r="G73" s="1005"/>
      <c r="H73" s="1005" t="s">
        <v>411</v>
      </c>
      <c r="I73" s="1005"/>
      <c r="J73" s="1005" t="s">
        <v>86</v>
      </c>
      <c r="K73" s="1005"/>
      <c r="L73" s="1005"/>
    </row>
    <row r="74" spans="2:14" ht="31.5" customHeight="1" x14ac:dyDescent="0.25">
      <c r="B74" s="1003" t="s">
        <v>404</v>
      </c>
      <c r="C74" s="1003"/>
      <c r="D74" s="1003"/>
      <c r="E74" s="574"/>
      <c r="F74" s="1005"/>
      <c r="G74" s="1005"/>
      <c r="H74" s="1005"/>
      <c r="I74" s="1005"/>
      <c r="J74" s="1005"/>
      <c r="K74" s="1005"/>
      <c r="L74" s="1005"/>
    </row>
    <row r="75" spans="2:14" ht="18" x14ac:dyDescent="0.25">
      <c r="B75" s="1004">
        <v>1</v>
      </c>
      <c r="C75" s="1004"/>
      <c r="D75" s="1004"/>
      <c r="E75" s="574" t="s">
        <v>132</v>
      </c>
      <c r="F75" s="1005"/>
      <c r="G75" s="1005"/>
      <c r="H75" s="1005"/>
      <c r="I75" s="1005"/>
      <c r="J75" s="1005" t="s">
        <v>412</v>
      </c>
      <c r="K75" s="1005"/>
      <c r="L75" s="1005"/>
    </row>
    <row r="76" spans="2:14" ht="18" x14ac:dyDescent="0.25">
      <c r="B76" s="1004">
        <v>2</v>
      </c>
      <c r="C76" s="1004"/>
      <c r="D76" s="1004"/>
      <c r="E76" s="574" t="s">
        <v>132</v>
      </c>
      <c r="F76" s="1005"/>
      <c r="G76" s="1005"/>
      <c r="H76" s="1005"/>
      <c r="I76" s="1005"/>
      <c r="J76" s="1005" t="s">
        <v>412</v>
      </c>
      <c r="K76" s="1005"/>
      <c r="L76" s="1005"/>
    </row>
    <row r="77" spans="2:14" ht="18" x14ac:dyDescent="0.25">
      <c r="B77" s="1004">
        <v>3</v>
      </c>
      <c r="C77" s="1004"/>
      <c r="D77" s="1004"/>
      <c r="E77" s="574" t="s">
        <v>132</v>
      </c>
      <c r="F77" s="1005"/>
      <c r="G77" s="1005"/>
      <c r="H77" s="1005"/>
      <c r="I77" s="1005"/>
      <c r="J77" s="1005" t="s">
        <v>412</v>
      </c>
      <c r="K77" s="1005"/>
      <c r="L77" s="1005"/>
    </row>
    <row r="78" spans="2:14" ht="18" x14ac:dyDescent="0.25">
      <c r="B78" s="1004" t="s">
        <v>297</v>
      </c>
      <c r="C78" s="1004"/>
      <c r="D78" s="1004"/>
      <c r="E78" s="574" t="s">
        <v>132</v>
      </c>
      <c r="F78" s="1005"/>
      <c r="G78" s="1005"/>
      <c r="H78" s="1005"/>
      <c r="I78" s="1005"/>
      <c r="J78" s="1005" t="s">
        <v>412</v>
      </c>
      <c r="K78" s="1005"/>
      <c r="L78" s="1005"/>
    </row>
    <row r="79" spans="2:14" ht="49.5" customHeight="1" x14ac:dyDescent="0.25">
      <c r="B79" s="1000" t="s">
        <v>405</v>
      </c>
      <c r="C79" s="1000"/>
      <c r="D79" s="1000"/>
      <c r="E79" s="574" t="s">
        <v>132</v>
      </c>
      <c r="F79" s="1005"/>
      <c r="G79" s="1005"/>
      <c r="H79" s="1005"/>
      <c r="I79" s="1005"/>
      <c r="J79" s="1005"/>
      <c r="K79" s="1005"/>
      <c r="L79" s="1005"/>
    </row>
    <row r="80" spans="2:14" ht="49.5" customHeight="1" x14ac:dyDescent="0.25">
      <c r="B80" s="1001" t="s">
        <v>406</v>
      </c>
      <c r="C80" s="1001"/>
      <c r="D80" s="1001"/>
      <c r="E80" s="574" t="s">
        <v>132</v>
      </c>
      <c r="F80" s="1005"/>
      <c r="G80" s="1005"/>
      <c r="H80" s="1005"/>
      <c r="I80" s="1005"/>
      <c r="J80" s="1005"/>
      <c r="K80" s="1005"/>
      <c r="L80" s="1005"/>
    </row>
    <row r="81" spans="2:12" ht="62.25" customHeight="1" x14ac:dyDescent="0.25">
      <c r="B81" s="1001" t="s">
        <v>407</v>
      </c>
      <c r="C81" s="1001"/>
      <c r="D81" s="1001"/>
      <c r="E81" s="574" t="s">
        <v>132</v>
      </c>
      <c r="F81" s="1005"/>
      <c r="G81" s="1005"/>
      <c r="H81" s="1005"/>
      <c r="I81" s="1005"/>
      <c r="J81" s="1005"/>
      <c r="K81" s="1005"/>
      <c r="L81" s="1005"/>
    </row>
    <row r="82" spans="2:12" ht="71.25" customHeight="1" x14ac:dyDescent="0.25">
      <c r="B82" s="1001" t="s">
        <v>408</v>
      </c>
      <c r="C82" s="1001"/>
      <c r="D82" s="1001"/>
      <c r="E82" s="574" t="s">
        <v>132</v>
      </c>
      <c r="F82" s="1005"/>
      <c r="G82" s="1005"/>
      <c r="H82" s="1005"/>
      <c r="I82" s="1005"/>
      <c r="J82" s="1005"/>
      <c r="K82" s="1005"/>
      <c r="L82" s="1005"/>
    </row>
    <row r="83" spans="2:12" ht="57" customHeight="1" x14ac:dyDescent="0.25">
      <c r="B83" s="1001" t="s">
        <v>409</v>
      </c>
      <c r="C83" s="1001"/>
      <c r="D83" s="1001"/>
      <c r="E83" s="574" t="s">
        <v>132</v>
      </c>
      <c r="F83" s="1005"/>
      <c r="G83" s="1005"/>
      <c r="H83" s="1005"/>
      <c r="I83" s="1005"/>
      <c r="J83" s="1005"/>
      <c r="K83" s="1005"/>
      <c r="L83" s="1005"/>
    </row>
    <row r="84" spans="2:12" x14ac:dyDescent="0.25">
      <c r="B84" s="16"/>
      <c r="C84" s="16"/>
      <c r="D84" s="16"/>
      <c r="E84" s="18"/>
      <c r="F84" s="18"/>
      <c r="G84" s="18"/>
      <c r="H84" s="18"/>
      <c r="I84" s="18"/>
      <c r="J84" s="18"/>
      <c r="K84" s="18"/>
      <c r="L84" s="18"/>
    </row>
    <row r="85" spans="2:12" x14ac:dyDescent="0.25">
      <c r="B85" s="16"/>
      <c r="C85" s="16"/>
      <c r="D85" s="16"/>
      <c r="E85" s="18"/>
      <c r="F85" s="18"/>
      <c r="G85" s="18"/>
      <c r="H85" s="18"/>
      <c r="I85" s="18"/>
      <c r="J85" s="18"/>
      <c r="K85" s="18"/>
      <c r="L85" s="18"/>
    </row>
    <row r="86" spans="2:12" x14ac:dyDescent="0.25">
      <c r="B86" s="16"/>
      <c r="C86" s="16"/>
      <c r="D86" s="16"/>
      <c r="E86" s="18"/>
      <c r="F86" s="18"/>
      <c r="G86" s="18"/>
      <c r="H86" s="18"/>
      <c r="I86" s="18"/>
      <c r="J86" s="18"/>
      <c r="K86" s="18"/>
      <c r="L86" s="18"/>
    </row>
    <row r="87" spans="2:12" x14ac:dyDescent="0.25">
      <c r="B87" s="16"/>
      <c r="C87" s="16"/>
      <c r="D87" s="16"/>
      <c r="E87" s="18"/>
      <c r="F87" s="18"/>
      <c r="G87" s="18"/>
      <c r="H87" s="18"/>
      <c r="I87" s="18"/>
      <c r="J87" s="18"/>
      <c r="K87" s="18"/>
      <c r="L87" s="18"/>
    </row>
    <row r="88" spans="2:12" x14ac:dyDescent="0.25">
      <c r="B88" s="16"/>
      <c r="C88" s="16"/>
      <c r="D88" s="16"/>
      <c r="E88" s="18"/>
      <c r="F88" s="18"/>
      <c r="G88" s="18"/>
      <c r="H88" s="18"/>
      <c r="I88" s="18"/>
      <c r="J88" s="18"/>
      <c r="K88" s="18"/>
      <c r="L88" s="18"/>
    </row>
    <row r="89" spans="2:12" x14ac:dyDescent="0.25">
      <c r="B89" s="16"/>
      <c r="C89" s="16"/>
      <c r="D89" s="16"/>
      <c r="E89" s="18"/>
      <c r="F89" s="18"/>
      <c r="G89" s="18"/>
      <c r="H89" s="18"/>
      <c r="I89" s="18"/>
      <c r="J89" s="18"/>
      <c r="K89" s="18"/>
      <c r="L89" s="18"/>
    </row>
    <row r="90" spans="2:12" x14ac:dyDescent="0.25">
      <c r="B90" s="16"/>
      <c r="C90" s="16"/>
      <c r="D90" s="16"/>
      <c r="E90" s="18"/>
      <c r="F90" s="18"/>
      <c r="G90" s="18"/>
      <c r="H90" s="18"/>
      <c r="I90" s="18"/>
      <c r="J90" s="18"/>
      <c r="K90" s="18"/>
      <c r="L90" s="18"/>
    </row>
    <row r="91" spans="2:12" x14ac:dyDescent="0.25">
      <c r="B91" s="16"/>
      <c r="C91" s="16"/>
      <c r="D91" s="16"/>
      <c r="E91" s="18"/>
      <c r="F91" s="18"/>
      <c r="G91" s="18"/>
      <c r="H91" s="18"/>
      <c r="I91" s="18"/>
      <c r="J91" s="18"/>
      <c r="K91" s="18"/>
      <c r="L91" s="18"/>
    </row>
    <row r="92" spans="2:12" x14ac:dyDescent="0.25">
      <c r="B92" s="16"/>
      <c r="C92" s="16"/>
      <c r="D92" s="16"/>
      <c r="E92" s="18"/>
      <c r="F92" s="18"/>
      <c r="G92" s="18"/>
      <c r="H92" s="18"/>
      <c r="I92" s="18"/>
      <c r="J92" s="18"/>
      <c r="K92" s="18"/>
      <c r="L92" s="18"/>
    </row>
    <row r="93" spans="2:12" x14ac:dyDescent="0.25">
      <c r="B93" s="16"/>
      <c r="C93" s="16"/>
      <c r="D93" s="16"/>
      <c r="E93" s="18"/>
      <c r="F93" s="18"/>
      <c r="G93" s="18"/>
      <c r="H93" s="18"/>
      <c r="I93" s="18"/>
      <c r="J93" s="18"/>
      <c r="K93" s="18"/>
      <c r="L93" s="18"/>
    </row>
    <row r="94" spans="2:12" x14ac:dyDescent="0.25">
      <c r="B94" s="16"/>
      <c r="C94" s="16"/>
      <c r="D94" s="16"/>
      <c r="E94" s="18"/>
      <c r="F94" s="18"/>
      <c r="G94" s="18"/>
      <c r="H94" s="18"/>
      <c r="I94" s="18"/>
      <c r="J94" s="18"/>
      <c r="K94" s="18"/>
      <c r="L94" s="18"/>
    </row>
    <row r="95" spans="2:12" x14ac:dyDescent="0.25">
      <c r="B95" s="16"/>
      <c r="C95" s="16"/>
      <c r="D95" s="16"/>
      <c r="E95" s="18"/>
      <c r="F95" s="18"/>
      <c r="G95" s="18"/>
      <c r="H95" s="18"/>
      <c r="I95" s="18"/>
      <c r="J95" s="18"/>
      <c r="K95" s="18"/>
      <c r="L95" s="18"/>
    </row>
    <row r="96" spans="2:12" x14ac:dyDescent="0.25">
      <c r="B96" s="16"/>
      <c r="C96" s="16"/>
      <c r="D96" s="16"/>
      <c r="E96" s="18"/>
      <c r="F96" s="18"/>
      <c r="G96" s="18"/>
      <c r="H96" s="18"/>
      <c r="I96" s="18"/>
      <c r="J96" s="18"/>
      <c r="K96" s="18"/>
      <c r="L96" s="18"/>
    </row>
    <row r="97" spans="2:12" x14ac:dyDescent="0.25">
      <c r="B97" s="16"/>
      <c r="C97" s="16"/>
      <c r="D97" s="16"/>
      <c r="E97" s="18"/>
      <c r="F97" s="18"/>
      <c r="G97" s="18"/>
      <c r="H97" s="18"/>
      <c r="I97" s="18"/>
      <c r="J97" s="18"/>
      <c r="K97" s="18"/>
      <c r="L97" s="18"/>
    </row>
    <row r="98" spans="2:12" x14ac:dyDescent="0.25">
      <c r="B98" s="16"/>
      <c r="C98" s="16"/>
      <c r="D98" s="16"/>
      <c r="E98" s="18"/>
      <c r="F98" s="18"/>
      <c r="G98" s="18"/>
      <c r="H98" s="18"/>
      <c r="I98" s="18"/>
      <c r="J98" s="18"/>
      <c r="K98" s="18"/>
      <c r="L98" s="18"/>
    </row>
    <row r="99" spans="2:12" x14ac:dyDescent="0.25">
      <c r="B99" s="16"/>
      <c r="C99" s="16"/>
      <c r="D99" s="16"/>
      <c r="E99" s="18"/>
      <c r="F99" s="18"/>
      <c r="G99" s="18"/>
      <c r="H99" s="18"/>
      <c r="I99" s="18"/>
      <c r="J99" s="18"/>
      <c r="K99" s="18"/>
      <c r="L99" s="18"/>
    </row>
    <row r="100" spans="2:12" x14ac:dyDescent="0.25">
      <c r="B100" s="16"/>
      <c r="C100" s="16"/>
      <c r="D100" s="16"/>
      <c r="E100" s="18"/>
      <c r="F100" s="18"/>
      <c r="G100" s="18"/>
      <c r="H100" s="18"/>
      <c r="I100" s="18"/>
      <c r="J100" s="18"/>
      <c r="K100" s="18"/>
      <c r="L100" s="18"/>
    </row>
    <row r="101" spans="2:12" x14ac:dyDescent="0.25">
      <c r="B101" s="16"/>
      <c r="C101" s="16"/>
      <c r="D101" s="16"/>
      <c r="E101" s="18"/>
      <c r="F101" s="18"/>
      <c r="G101" s="18"/>
      <c r="H101" s="18"/>
      <c r="I101" s="18"/>
      <c r="J101" s="18"/>
      <c r="K101" s="18"/>
      <c r="L101" s="18"/>
    </row>
    <row r="102" spans="2:12" x14ac:dyDescent="0.25">
      <c r="B102" s="16"/>
      <c r="C102" s="16"/>
      <c r="D102" s="16"/>
      <c r="E102" s="18"/>
      <c r="F102" s="18"/>
      <c r="G102" s="18"/>
      <c r="H102" s="18"/>
      <c r="I102" s="18"/>
      <c r="J102" s="18"/>
      <c r="K102" s="18"/>
      <c r="L102" s="18"/>
    </row>
    <row r="103" spans="2:12" x14ac:dyDescent="0.25">
      <c r="B103" s="16"/>
      <c r="C103" s="16"/>
      <c r="D103" s="16"/>
      <c r="E103" s="18"/>
      <c r="F103" s="18"/>
      <c r="G103" s="18"/>
      <c r="H103" s="18"/>
      <c r="I103" s="18"/>
      <c r="J103" s="18"/>
      <c r="K103" s="18"/>
      <c r="L103" s="18"/>
    </row>
    <row r="104" spans="2:12" x14ac:dyDescent="0.25">
      <c r="B104" s="16"/>
      <c r="C104" s="16"/>
      <c r="D104" s="16"/>
      <c r="E104" s="18"/>
      <c r="F104" s="18"/>
      <c r="G104" s="18"/>
      <c r="H104" s="18"/>
      <c r="I104" s="18"/>
      <c r="J104" s="18"/>
      <c r="K104" s="18"/>
      <c r="L104" s="18"/>
    </row>
    <row r="105" spans="2:12" x14ac:dyDescent="0.25">
      <c r="B105" s="16"/>
      <c r="C105" s="16"/>
      <c r="D105" s="16"/>
      <c r="E105" s="18"/>
      <c r="F105" s="18"/>
      <c r="G105" s="18"/>
      <c r="H105" s="18"/>
      <c r="I105" s="18"/>
      <c r="J105" s="18"/>
      <c r="K105" s="18"/>
      <c r="L105" s="18"/>
    </row>
    <row r="106" spans="2:12" x14ac:dyDescent="0.25">
      <c r="B106" s="16"/>
      <c r="C106" s="16"/>
      <c r="D106" s="16"/>
      <c r="E106" s="18"/>
      <c r="F106" s="18"/>
      <c r="G106" s="18"/>
      <c r="H106" s="18"/>
      <c r="I106" s="18"/>
      <c r="J106" s="18"/>
      <c r="K106" s="18"/>
      <c r="L106" s="18"/>
    </row>
    <row r="107" spans="2:12" x14ac:dyDescent="0.25">
      <c r="B107" s="16"/>
      <c r="C107" s="16"/>
      <c r="D107" s="16"/>
      <c r="E107" s="18"/>
      <c r="F107" s="18"/>
      <c r="G107" s="18"/>
      <c r="H107" s="18"/>
      <c r="I107" s="18"/>
      <c r="J107" s="18"/>
      <c r="K107" s="18"/>
      <c r="L107" s="18"/>
    </row>
    <row r="108" spans="2:12" x14ac:dyDescent="0.25">
      <c r="B108" s="16"/>
      <c r="C108" s="16"/>
      <c r="D108" s="16"/>
      <c r="E108" s="18"/>
      <c r="F108" s="18"/>
      <c r="G108" s="18"/>
      <c r="H108" s="18"/>
      <c r="I108" s="18"/>
      <c r="J108" s="18"/>
      <c r="K108" s="18"/>
      <c r="L108" s="18"/>
    </row>
    <row r="109" spans="2:12" x14ac:dyDescent="0.25">
      <c r="B109" s="16"/>
      <c r="C109" s="16"/>
      <c r="D109" s="16"/>
      <c r="E109" s="18"/>
      <c r="F109" s="18"/>
      <c r="G109" s="18"/>
      <c r="H109" s="18"/>
      <c r="I109" s="18"/>
      <c r="J109" s="18"/>
      <c r="K109" s="18"/>
      <c r="L109" s="18"/>
    </row>
    <row r="110" spans="2:12" x14ac:dyDescent="0.25">
      <c r="B110" s="16"/>
      <c r="C110" s="16"/>
      <c r="D110" s="16"/>
      <c r="E110" s="18"/>
      <c r="F110" s="18"/>
      <c r="G110" s="18"/>
      <c r="H110" s="18"/>
      <c r="I110" s="18"/>
      <c r="J110" s="18"/>
      <c r="K110" s="18"/>
      <c r="L110" s="18"/>
    </row>
    <row r="111" spans="2:12" x14ac:dyDescent="0.25">
      <c r="B111" s="16"/>
      <c r="C111" s="16"/>
      <c r="D111" s="16"/>
      <c r="E111" s="18"/>
      <c r="F111" s="18"/>
      <c r="G111" s="18"/>
      <c r="H111" s="18"/>
      <c r="I111" s="18"/>
      <c r="J111" s="18"/>
      <c r="K111" s="18"/>
      <c r="L111" s="18"/>
    </row>
    <row r="112" spans="2:12" x14ac:dyDescent="0.25">
      <c r="B112" s="16"/>
      <c r="C112" s="16"/>
      <c r="D112" s="16"/>
      <c r="E112" s="18"/>
      <c r="F112" s="18"/>
      <c r="G112" s="18"/>
      <c r="H112" s="18"/>
      <c r="I112" s="18"/>
      <c r="J112" s="18"/>
      <c r="K112" s="18"/>
      <c r="L112" s="18"/>
    </row>
    <row r="113" spans="2:12" x14ac:dyDescent="0.25">
      <c r="B113" s="16"/>
      <c r="C113" s="16"/>
      <c r="D113" s="16"/>
      <c r="E113" s="18"/>
      <c r="F113" s="18"/>
      <c r="G113" s="18"/>
      <c r="H113" s="18"/>
      <c r="I113" s="18"/>
      <c r="J113" s="18"/>
      <c r="K113" s="18"/>
      <c r="L113" s="18"/>
    </row>
    <row r="114" spans="2:12" x14ac:dyDescent="0.25">
      <c r="B114" s="16"/>
      <c r="C114" s="16"/>
      <c r="D114" s="16"/>
      <c r="E114" s="18"/>
      <c r="F114" s="18"/>
      <c r="G114" s="18"/>
      <c r="H114" s="18"/>
      <c r="I114" s="18"/>
      <c r="J114" s="18"/>
      <c r="K114" s="18"/>
      <c r="L114" s="18"/>
    </row>
    <row r="115" spans="2:12" x14ac:dyDescent="0.25">
      <c r="B115" s="16"/>
      <c r="C115" s="16"/>
      <c r="D115" s="16"/>
      <c r="E115" s="18"/>
      <c r="F115" s="18"/>
      <c r="G115" s="18"/>
      <c r="H115" s="18"/>
      <c r="I115" s="18"/>
      <c r="J115" s="18"/>
      <c r="K115" s="18"/>
      <c r="L115" s="18"/>
    </row>
    <row r="116" spans="2:12" x14ac:dyDescent="0.25">
      <c r="B116" s="16"/>
      <c r="C116" s="16"/>
      <c r="D116" s="16"/>
      <c r="E116" s="18"/>
      <c r="F116" s="18"/>
      <c r="G116" s="18"/>
      <c r="H116" s="18"/>
      <c r="I116" s="18"/>
      <c r="J116" s="18"/>
      <c r="K116" s="18"/>
      <c r="L116" s="18"/>
    </row>
    <row r="117" spans="2:12" x14ac:dyDescent="0.25">
      <c r="B117" s="16"/>
      <c r="C117" s="16"/>
      <c r="D117" s="16"/>
      <c r="E117" s="18"/>
      <c r="F117" s="18"/>
      <c r="G117" s="18"/>
      <c r="H117" s="18"/>
      <c r="I117" s="18"/>
      <c r="J117" s="18"/>
      <c r="K117" s="18"/>
      <c r="L117" s="18"/>
    </row>
    <row r="118" spans="2:12" x14ac:dyDescent="0.25">
      <c r="B118" s="16"/>
      <c r="C118" s="16"/>
      <c r="D118" s="16"/>
      <c r="E118" s="18"/>
      <c r="F118" s="18"/>
      <c r="G118" s="18"/>
      <c r="H118" s="18"/>
      <c r="I118" s="18"/>
      <c r="J118" s="18"/>
      <c r="K118" s="18"/>
      <c r="L118" s="18"/>
    </row>
    <row r="119" spans="2:12" x14ac:dyDescent="0.25">
      <c r="B119" s="16"/>
      <c r="C119" s="16"/>
      <c r="D119" s="16"/>
      <c r="E119" s="18"/>
      <c r="F119" s="18"/>
      <c r="G119" s="18"/>
      <c r="H119" s="18"/>
      <c r="I119" s="18"/>
      <c r="J119" s="18"/>
      <c r="K119" s="18"/>
      <c r="L119" s="18"/>
    </row>
    <row r="120" spans="2:12" x14ac:dyDescent="0.25">
      <c r="B120" s="16"/>
      <c r="C120" s="16"/>
      <c r="D120" s="16"/>
      <c r="E120" s="18"/>
      <c r="F120" s="18"/>
      <c r="G120" s="18"/>
      <c r="H120" s="18"/>
      <c r="I120" s="18"/>
      <c r="J120" s="18"/>
      <c r="K120" s="18"/>
      <c r="L120" s="18"/>
    </row>
    <row r="121" spans="2:12" x14ac:dyDescent="0.25">
      <c r="B121" s="18"/>
      <c r="C121" s="18"/>
      <c r="D121" s="18"/>
      <c r="E121" s="18"/>
      <c r="F121" s="18"/>
      <c r="G121" s="18"/>
      <c r="H121" s="18"/>
      <c r="I121" s="18"/>
      <c r="J121" s="18"/>
      <c r="K121" s="18"/>
      <c r="L121" s="18"/>
    </row>
    <row r="122" spans="2:12" x14ac:dyDescent="0.25">
      <c r="B122" s="18"/>
      <c r="C122" s="18"/>
      <c r="D122" s="18"/>
      <c r="E122" s="18"/>
      <c r="F122" s="18"/>
      <c r="G122" s="18"/>
      <c r="H122" s="18"/>
      <c r="I122" s="18"/>
      <c r="J122" s="18"/>
      <c r="K122" s="18"/>
      <c r="L122" s="18"/>
    </row>
    <row r="123" spans="2:12" x14ac:dyDescent="0.25">
      <c r="B123" s="18"/>
      <c r="C123" s="18"/>
      <c r="D123" s="18"/>
      <c r="E123" s="18"/>
      <c r="F123" s="18"/>
      <c r="G123" s="18"/>
      <c r="H123" s="18"/>
      <c r="I123" s="18"/>
      <c r="J123" s="18"/>
      <c r="K123" s="18"/>
      <c r="L123" s="18"/>
    </row>
    <row r="124" spans="2:12" x14ac:dyDescent="0.25">
      <c r="B124" s="18"/>
      <c r="C124" s="18"/>
      <c r="D124" s="18"/>
      <c r="E124" s="18"/>
      <c r="F124" s="18"/>
      <c r="G124" s="18"/>
      <c r="H124" s="18"/>
      <c r="I124" s="18"/>
      <c r="J124" s="18"/>
      <c r="K124" s="18"/>
      <c r="L124" s="18"/>
    </row>
    <row r="125" spans="2:12" x14ac:dyDescent="0.25">
      <c r="B125" s="18"/>
      <c r="C125" s="18"/>
      <c r="D125" s="18"/>
      <c r="E125" s="18"/>
      <c r="F125" s="18"/>
      <c r="G125" s="18"/>
      <c r="H125" s="18"/>
      <c r="I125" s="18"/>
      <c r="J125" s="18"/>
      <c r="K125" s="18"/>
      <c r="L125" s="18"/>
    </row>
    <row r="126" spans="2:12" x14ac:dyDescent="0.25">
      <c r="B126" s="18"/>
      <c r="C126" s="18"/>
      <c r="D126" s="18"/>
      <c r="E126" s="18"/>
      <c r="F126" s="18"/>
      <c r="G126" s="18"/>
      <c r="H126" s="18"/>
      <c r="I126" s="18"/>
      <c r="J126" s="18"/>
      <c r="K126" s="18"/>
      <c r="L126" s="18"/>
    </row>
    <row r="127" spans="2:12" x14ac:dyDescent="0.25">
      <c r="B127" s="18"/>
      <c r="C127" s="18"/>
      <c r="D127" s="18"/>
      <c r="E127" s="18"/>
      <c r="F127" s="18"/>
      <c r="G127" s="18"/>
      <c r="H127" s="18"/>
      <c r="I127" s="18"/>
      <c r="J127" s="18"/>
      <c r="K127" s="18"/>
      <c r="L127" s="18"/>
    </row>
    <row r="128" spans="2:12" x14ac:dyDescent="0.25">
      <c r="B128" s="18"/>
      <c r="C128" s="18"/>
      <c r="D128" s="18"/>
      <c r="E128" s="18"/>
      <c r="F128" s="18"/>
      <c r="G128" s="18"/>
      <c r="H128" s="18"/>
      <c r="I128" s="18"/>
      <c r="J128" s="18"/>
      <c r="K128" s="18"/>
      <c r="L128" s="18"/>
    </row>
    <row r="129" spans="2:12" x14ac:dyDescent="0.25">
      <c r="B129" s="18"/>
      <c r="C129" s="18"/>
      <c r="D129" s="18"/>
      <c r="E129" s="18"/>
      <c r="F129" s="18"/>
      <c r="G129" s="18"/>
      <c r="H129" s="18"/>
      <c r="I129" s="18"/>
      <c r="J129" s="18"/>
      <c r="K129" s="18"/>
      <c r="L129" s="18"/>
    </row>
    <row r="130" spans="2:12" x14ac:dyDescent="0.25">
      <c r="B130" s="18"/>
      <c r="C130" s="18"/>
      <c r="D130" s="18"/>
      <c r="E130" s="18"/>
      <c r="F130" s="18"/>
      <c r="G130" s="18"/>
      <c r="H130" s="18"/>
      <c r="I130" s="18"/>
      <c r="J130" s="18"/>
      <c r="K130" s="18"/>
      <c r="L130" s="18"/>
    </row>
    <row r="131" spans="2:12" x14ac:dyDescent="0.25">
      <c r="B131" s="18"/>
      <c r="C131" s="18"/>
      <c r="D131" s="18"/>
      <c r="E131" s="18"/>
      <c r="F131" s="18"/>
      <c r="G131" s="18"/>
      <c r="H131" s="18"/>
      <c r="I131" s="18"/>
      <c r="J131" s="18"/>
      <c r="K131" s="18"/>
      <c r="L131" s="18"/>
    </row>
    <row r="132" spans="2:12" x14ac:dyDescent="0.25">
      <c r="B132" s="18"/>
      <c r="C132" s="18"/>
      <c r="D132" s="18"/>
      <c r="E132" s="18"/>
      <c r="F132" s="18"/>
      <c r="G132" s="18"/>
      <c r="H132" s="18"/>
      <c r="I132" s="18"/>
      <c r="J132" s="18"/>
      <c r="K132" s="18"/>
      <c r="L132" s="18"/>
    </row>
    <row r="133" spans="2:12" x14ac:dyDescent="0.25">
      <c r="B133" s="18"/>
      <c r="C133" s="18"/>
      <c r="D133" s="18"/>
      <c r="E133" s="18"/>
      <c r="F133" s="18"/>
      <c r="G133" s="18"/>
      <c r="H133" s="18"/>
      <c r="I133" s="18"/>
      <c r="J133" s="18"/>
      <c r="K133" s="18"/>
      <c r="L133" s="18"/>
    </row>
    <row r="134" spans="2:12" x14ac:dyDescent="0.25">
      <c r="B134" s="18"/>
      <c r="C134" s="18"/>
      <c r="D134" s="18"/>
      <c r="E134" s="18"/>
      <c r="F134" s="18"/>
      <c r="G134" s="18"/>
      <c r="H134" s="18"/>
      <c r="I134" s="18"/>
      <c r="J134" s="18"/>
      <c r="K134" s="18"/>
      <c r="L134" s="18"/>
    </row>
    <row r="135" spans="2:12" x14ac:dyDescent="0.25">
      <c r="B135" s="18"/>
      <c r="C135" s="18"/>
      <c r="D135" s="18"/>
      <c r="E135" s="18"/>
      <c r="F135" s="18"/>
      <c r="G135" s="18"/>
      <c r="H135" s="18"/>
      <c r="I135" s="18"/>
      <c r="J135" s="18"/>
      <c r="K135" s="18"/>
      <c r="L135" s="18"/>
    </row>
    <row r="136" spans="2:12" x14ac:dyDescent="0.25">
      <c r="B136" s="18"/>
      <c r="C136" s="18"/>
      <c r="D136" s="18"/>
      <c r="E136" s="18"/>
      <c r="F136" s="18"/>
      <c r="G136" s="18"/>
      <c r="H136" s="18"/>
      <c r="I136" s="18"/>
      <c r="J136" s="18"/>
      <c r="K136" s="18"/>
      <c r="L136" s="18"/>
    </row>
    <row r="137" spans="2:12" x14ac:dyDescent="0.25">
      <c r="B137" s="18"/>
      <c r="C137" s="18"/>
      <c r="D137" s="18"/>
      <c r="E137" s="18"/>
      <c r="F137" s="18"/>
      <c r="G137" s="18"/>
      <c r="H137" s="18"/>
      <c r="I137" s="18"/>
      <c r="J137" s="18"/>
      <c r="K137" s="18"/>
      <c r="L137" s="18"/>
    </row>
    <row r="138" spans="2:12" x14ac:dyDescent="0.25">
      <c r="B138" s="18"/>
      <c r="C138" s="18"/>
      <c r="D138" s="18"/>
      <c r="E138" s="18"/>
      <c r="F138" s="18"/>
      <c r="G138" s="18"/>
      <c r="H138" s="18"/>
      <c r="I138" s="18"/>
      <c r="J138" s="18"/>
      <c r="K138" s="18"/>
      <c r="L138" s="18"/>
    </row>
    <row r="139" spans="2:12" x14ac:dyDescent="0.25">
      <c r="B139" s="18"/>
      <c r="C139" s="18"/>
      <c r="D139" s="18"/>
      <c r="E139" s="18"/>
      <c r="F139" s="18"/>
      <c r="G139" s="18"/>
      <c r="H139" s="18"/>
      <c r="I139" s="18"/>
      <c r="J139" s="18"/>
      <c r="K139" s="18"/>
      <c r="L139" s="18"/>
    </row>
    <row r="140" spans="2:12" x14ac:dyDescent="0.25">
      <c r="B140" s="18"/>
      <c r="C140" s="18"/>
      <c r="D140" s="18"/>
      <c r="E140" s="18"/>
      <c r="F140" s="18"/>
      <c r="G140" s="18"/>
      <c r="H140" s="18"/>
      <c r="I140" s="18"/>
      <c r="J140" s="18"/>
      <c r="K140" s="18"/>
      <c r="L140" s="18"/>
    </row>
    <row r="141" spans="2:12" x14ac:dyDescent="0.25">
      <c r="B141" s="18"/>
      <c r="C141" s="18"/>
      <c r="D141" s="18"/>
      <c r="E141" s="18"/>
      <c r="F141" s="18"/>
      <c r="G141" s="18"/>
      <c r="H141" s="18"/>
      <c r="I141" s="18"/>
      <c r="J141" s="18"/>
      <c r="K141" s="18"/>
      <c r="L141" s="18"/>
    </row>
    <row r="142" spans="2:12" x14ac:dyDescent="0.25">
      <c r="B142" s="18"/>
      <c r="C142" s="18"/>
      <c r="D142" s="18"/>
      <c r="E142" s="18"/>
      <c r="F142" s="18"/>
      <c r="G142" s="18"/>
      <c r="H142" s="18"/>
      <c r="I142" s="18"/>
      <c r="J142" s="18"/>
      <c r="K142" s="18"/>
      <c r="L142" s="18"/>
    </row>
    <row r="143" spans="2:12" x14ac:dyDescent="0.25">
      <c r="B143" s="18"/>
      <c r="C143" s="18"/>
      <c r="D143" s="18"/>
      <c r="E143" s="18"/>
      <c r="F143" s="18"/>
      <c r="G143" s="18"/>
      <c r="H143" s="18"/>
      <c r="I143" s="18"/>
      <c r="J143" s="18"/>
      <c r="K143" s="18"/>
      <c r="L143" s="18"/>
    </row>
    <row r="144" spans="2:12" x14ac:dyDescent="0.25">
      <c r="B144" s="18"/>
      <c r="C144" s="18"/>
      <c r="D144" s="18"/>
      <c r="E144" s="18"/>
      <c r="F144" s="18"/>
      <c r="G144" s="18"/>
      <c r="H144" s="18"/>
      <c r="I144" s="18"/>
      <c r="J144" s="18"/>
      <c r="K144" s="18"/>
      <c r="L144" s="18"/>
    </row>
  </sheetData>
  <mergeCells count="108">
    <mergeCell ref="F81:G81"/>
    <mergeCell ref="H81:I81"/>
    <mergeCell ref="J81:L81"/>
    <mergeCell ref="F82:G82"/>
    <mergeCell ref="H82:I82"/>
    <mergeCell ref="J82:L82"/>
    <mergeCell ref="F79:G79"/>
    <mergeCell ref="H79:I79"/>
    <mergeCell ref="J79:L79"/>
    <mergeCell ref="F80:G80"/>
    <mergeCell ref="H80:I80"/>
    <mergeCell ref="J80:L80"/>
    <mergeCell ref="F73:G73"/>
    <mergeCell ref="H73:I73"/>
    <mergeCell ref="J73:L73"/>
    <mergeCell ref="J76:L76"/>
    <mergeCell ref="J77:L77"/>
    <mergeCell ref="H76:I76"/>
    <mergeCell ref="H77:I77"/>
    <mergeCell ref="F76:G76"/>
    <mergeCell ref="F77:G77"/>
    <mergeCell ref="B79:D79"/>
    <mergeCell ref="B80:D80"/>
    <mergeCell ref="B81:D81"/>
    <mergeCell ref="B82:D82"/>
    <mergeCell ref="B83:D83"/>
    <mergeCell ref="B70:L70"/>
    <mergeCell ref="B73:D73"/>
    <mergeCell ref="B74:D74"/>
    <mergeCell ref="B75:D75"/>
    <mergeCell ref="B78:D78"/>
    <mergeCell ref="F74:G74"/>
    <mergeCell ref="H74:I74"/>
    <mergeCell ref="J74:L74"/>
    <mergeCell ref="F75:G75"/>
    <mergeCell ref="H75:I75"/>
    <mergeCell ref="J75:L75"/>
    <mergeCell ref="F78:G78"/>
    <mergeCell ref="H78:I78"/>
    <mergeCell ref="J78:L78"/>
    <mergeCell ref="B76:D76"/>
    <mergeCell ref="B77:D77"/>
    <mergeCell ref="F83:G83"/>
    <mergeCell ref="H83:I83"/>
    <mergeCell ref="J83:L83"/>
    <mergeCell ref="K4:K5"/>
    <mergeCell ref="L4:L5"/>
    <mergeCell ref="B2:L2"/>
    <mergeCell ref="F4:F5"/>
    <mergeCell ref="G4:G5"/>
    <mergeCell ref="H4:H5"/>
    <mergeCell ref="B4:B5"/>
    <mergeCell ref="C4:C5"/>
    <mergeCell ref="D4:D5"/>
    <mergeCell ref="E4:E5"/>
    <mergeCell ref="I4:I5"/>
    <mergeCell ref="J4:J5"/>
    <mergeCell ref="B39:L39"/>
    <mergeCell ref="B41:D41"/>
    <mergeCell ref="F41:L41"/>
    <mergeCell ref="B42:D42"/>
    <mergeCell ref="B46:D46"/>
    <mergeCell ref="F46:L46"/>
    <mergeCell ref="B43:D43"/>
    <mergeCell ref="B45:D45"/>
    <mergeCell ref="F42:L45"/>
    <mergeCell ref="B47:D47"/>
    <mergeCell ref="F47:L47"/>
    <mergeCell ref="B48:D48"/>
    <mergeCell ref="F48:L48"/>
    <mergeCell ref="B49:D49"/>
    <mergeCell ref="F49:L49"/>
    <mergeCell ref="B50:D50"/>
    <mergeCell ref="F50:L50"/>
    <mergeCell ref="B51:D51"/>
    <mergeCell ref="F51:L51"/>
    <mergeCell ref="B52:D52"/>
    <mergeCell ref="F52:L52"/>
    <mergeCell ref="B53:D53"/>
    <mergeCell ref="F53:L53"/>
    <mergeCell ref="B54:D54"/>
    <mergeCell ref="F54:L54"/>
    <mergeCell ref="B55:D55"/>
    <mergeCell ref="F55:L55"/>
    <mergeCell ref="B56:D56"/>
    <mergeCell ref="F56:L56"/>
    <mergeCell ref="B57:D57"/>
    <mergeCell ref="F57:L57"/>
    <mergeCell ref="B58:D58"/>
    <mergeCell ref="F58:L58"/>
    <mergeCell ref="B59:D59"/>
    <mergeCell ref="F59:L59"/>
    <mergeCell ref="B60:D60"/>
    <mergeCell ref="F60:L60"/>
    <mergeCell ref="B61:D61"/>
    <mergeCell ref="F61:L61"/>
    <mergeCell ref="B67:D67"/>
    <mergeCell ref="F67:L67"/>
    <mergeCell ref="B62:D62"/>
    <mergeCell ref="F62:L62"/>
    <mergeCell ref="B63:D63"/>
    <mergeCell ref="F63:L63"/>
    <mergeCell ref="B64:D64"/>
    <mergeCell ref="F64:L64"/>
    <mergeCell ref="B65:D65"/>
    <mergeCell ref="F65:L65"/>
    <mergeCell ref="B66:D66"/>
    <mergeCell ref="F66:L66"/>
  </mergeCells>
  <pageMargins left="0.57291666666666663" right="0.7" top="0.54166666666666663" bottom="0.67708333333333337" header="0.3" footer="0.3"/>
  <pageSetup paperSize="9" scale="55" orientation="landscape" r:id="rId1"/>
  <rowBreaks count="2" manualBreakCount="2">
    <brk id="37" max="16383" man="1"/>
    <brk id="67"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
  <sheetViews>
    <sheetView view="pageBreakPreview" topLeftCell="A13" zoomScale="80" zoomScaleSheetLayoutView="80" workbookViewId="0">
      <selection activeCell="F18" sqref="F18"/>
    </sheetView>
  </sheetViews>
  <sheetFormatPr defaultRowHeight="12.75" x14ac:dyDescent="0.25"/>
  <cols>
    <col min="1" max="1" width="0.7109375" style="1" customWidth="1"/>
    <col min="2" max="2" width="70.28515625" style="1" customWidth="1"/>
    <col min="3" max="3" width="12.85546875" style="1" customWidth="1"/>
    <col min="4" max="4" width="17.5703125" style="1" customWidth="1"/>
    <col min="5" max="5" width="16.28515625" style="1" customWidth="1"/>
    <col min="6" max="6" width="89.140625" style="1" customWidth="1"/>
    <col min="7" max="16384" width="9.140625" style="1"/>
  </cols>
  <sheetData>
    <row r="2" spans="2:6" ht="18.75" customHeight="1" x14ac:dyDescent="0.25">
      <c r="B2" s="1006" t="s">
        <v>247</v>
      </c>
      <c r="C2" s="1006"/>
      <c r="D2" s="1006"/>
      <c r="E2" s="1006"/>
      <c r="F2" s="1006"/>
    </row>
    <row r="3" spans="2:6" ht="18" customHeight="1" thickBot="1" x14ac:dyDescent="0.3">
      <c r="B3" s="356"/>
      <c r="C3" s="357"/>
      <c r="D3" s="107"/>
      <c r="E3" s="107"/>
      <c r="F3" s="358" t="s">
        <v>245</v>
      </c>
    </row>
    <row r="4" spans="2:6" x14ac:dyDescent="0.25">
      <c r="B4" s="951" t="s">
        <v>101</v>
      </c>
      <c r="C4" s="953" t="s">
        <v>104</v>
      </c>
      <c r="D4" s="955" t="s">
        <v>123</v>
      </c>
      <c r="E4" s="957" t="s">
        <v>124</v>
      </c>
      <c r="F4" s="1007" t="s">
        <v>177</v>
      </c>
    </row>
    <row r="5" spans="2:6" ht="7.5" customHeight="1" thickBot="1" x14ac:dyDescent="0.3">
      <c r="B5" s="952"/>
      <c r="C5" s="954"/>
      <c r="D5" s="956"/>
      <c r="E5" s="958"/>
      <c r="F5" s="1008"/>
    </row>
    <row r="6" spans="2:6" ht="24" customHeight="1" x14ac:dyDescent="0.25">
      <c r="B6" s="407" t="s">
        <v>230</v>
      </c>
      <c r="C6" s="388" t="s">
        <v>30</v>
      </c>
      <c r="D6" s="394">
        <f>SUM(D7:D10)</f>
        <v>0</v>
      </c>
      <c r="E6" s="400">
        <f>SUM(E7:E10)</f>
        <v>0</v>
      </c>
      <c r="F6" s="408"/>
    </row>
    <row r="7" spans="2:6" ht="22.5" customHeight="1" x14ac:dyDescent="0.25">
      <c r="B7" s="409" t="s">
        <v>231</v>
      </c>
      <c r="C7" s="389" t="s">
        <v>30</v>
      </c>
      <c r="D7" s="395"/>
      <c r="E7" s="401">
        <f>'Фонд оплати праці'!C7</f>
        <v>0</v>
      </c>
      <c r="F7" s="410" t="s">
        <v>246</v>
      </c>
    </row>
    <row r="8" spans="2:6" ht="21" customHeight="1" x14ac:dyDescent="0.25">
      <c r="B8" s="409" t="s">
        <v>232</v>
      </c>
      <c r="C8" s="389" t="s">
        <v>30</v>
      </c>
      <c r="D8" s="396"/>
      <c r="E8" s="402">
        <f>'Фонд оплати праці'!C18</f>
        <v>0</v>
      </c>
      <c r="F8" s="410" t="s">
        <v>246</v>
      </c>
    </row>
    <row r="9" spans="2:6" ht="24.75" customHeight="1" x14ac:dyDescent="0.25">
      <c r="B9" s="409" t="s">
        <v>233</v>
      </c>
      <c r="C9" s="389" t="s">
        <v>30</v>
      </c>
      <c r="D9" s="396"/>
      <c r="E9" s="402">
        <f>'Фонд оплати праці'!C24</f>
        <v>0</v>
      </c>
      <c r="F9" s="410" t="s">
        <v>246</v>
      </c>
    </row>
    <row r="10" spans="2:6" ht="19.5" customHeight="1" thickBot="1" x14ac:dyDescent="0.3">
      <c r="B10" s="385" t="s">
        <v>234</v>
      </c>
      <c r="C10" s="359" t="s">
        <v>30</v>
      </c>
      <c r="D10" s="360"/>
      <c r="E10" s="361">
        <f>'Фонд оплати праці'!C30</f>
        <v>0</v>
      </c>
      <c r="F10" s="410" t="s">
        <v>246</v>
      </c>
    </row>
    <row r="11" spans="2:6" ht="6.75" customHeight="1" thickBot="1" x14ac:dyDescent="0.3">
      <c r="B11" s="362"/>
      <c r="C11" s="363"/>
      <c r="D11" s="364"/>
      <c r="E11" s="365"/>
      <c r="F11" s="366"/>
    </row>
    <row r="12" spans="2:6" ht="26.25" customHeight="1" thickBot="1" x14ac:dyDescent="0.3">
      <c r="B12" s="367" t="s">
        <v>235</v>
      </c>
      <c r="C12" s="368" t="s">
        <v>132</v>
      </c>
      <c r="D12" s="369">
        <f>SUM(D13:D16)</f>
        <v>0</v>
      </c>
      <c r="E12" s="370">
        <f>SUM(E13:E16)</f>
        <v>0</v>
      </c>
      <c r="F12" s="371"/>
    </row>
    <row r="13" spans="2:6" ht="36.75" customHeight="1" x14ac:dyDescent="0.25">
      <c r="B13" s="411" t="s">
        <v>236</v>
      </c>
      <c r="C13" s="390" t="s">
        <v>132</v>
      </c>
      <c r="D13" s="397"/>
      <c r="E13" s="403">
        <f>'Фонд оплати праці'!L7</f>
        <v>0</v>
      </c>
      <c r="F13" s="410" t="s">
        <v>246</v>
      </c>
    </row>
    <row r="14" spans="2:6" ht="45" customHeight="1" x14ac:dyDescent="0.25">
      <c r="B14" s="409" t="s">
        <v>237</v>
      </c>
      <c r="C14" s="391" t="s">
        <v>132</v>
      </c>
      <c r="D14" s="398"/>
      <c r="E14" s="403">
        <f>'Фонд оплати праці'!L18</f>
        <v>0</v>
      </c>
      <c r="F14" s="410" t="s">
        <v>246</v>
      </c>
    </row>
    <row r="15" spans="2:6" ht="41.25" customHeight="1" x14ac:dyDescent="0.25">
      <c r="B15" s="409" t="s">
        <v>238</v>
      </c>
      <c r="C15" s="391" t="s">
        <v>132</v>
      </c>
      <c r="D15" s="398"/>
      <c r="E15" s="403">
        <f>'Фонд оплати праці'!L24</f>
        <v>0</v>
      </c>
      <c r="F15" s="410" t="s">
        <v>246</v>
      </c>
    </row>
    <row r="16" spans="2:6" ht="44.25" customHeight="1" thickBot="1" x14ac:dyDescent="0.3">
      <c r="B16" s="386" t="s">
        <v>239</v>
      </c>
      <c r="C16" s="372" t="s">
        <v>132</v>
      </c>
      <c r="D16" s="373"/>
      <c r="E16" s="404">
        <f>'Фонд оплати праці'!L30</f>
        <v>0</v>
      </c>
      <c r="F16" s="410" t="s">
        <v>246</v>
      </c>
    </row>
    <row r="17" spans="2:6" ht="6" customHeight="1" thickBot="1" x14ac:dyDescent="0.3">
      <c r="B17" s="374"/>
      <c r="C17" s="375"/>
      <c r="D17" s="376"/>
      <c r="E17" s="377"/>
      <c r="F17" s="378"/>
    </row>
    <row r="18" spans="2:6" ht="78" customHeight="1" thickBot="1" x14ac:dyDescent="0.3">
      <c r="B18" s="367" t="s">
        <v>248</v>
      </c>
      <c r="C18" s="368" t="s">
        <v>11</v>
      </c>
      <c r="D18" s="379"/>
      <c r="E18" s="380">
        <v>0.22</v>
      </c>
      <c r="F18" s="381" t="s">
        <v>827</v>
      </c>
    </row>
    <row r="19" spans="2:6" ht="42" customHeight="1" thickBot="1" x14ac:dyDescent="0.3">
      <c r="B19" s="367" t="s">
        <v>240</v>
      </c>
      <c r="C19" s="382" t="s">
        <v>132</v>
      </c>
      <c r="D19" s="387">
        <f>SUM(D20:D23)</f>
        <v>0</v>
      </c>
      <c r="E19" s="383">
        <f>E12*$E$18</f>
        <v>0</v>
      </c>
      <c r="F19" s="384"/>
    </row>
    <row r="20" spans="2:6" ht="24" customHeight="1" x14ac:dyDescent="0.25">
      <c r="B20" s="411" t="s">
        <v>241</v>
      </c>
      <c r="C20" s="392" t="s">
        <v>132</v>
      </c>
      <c r="D20" s="399">
        <f>D13*$E$18</f>
        <v>0</v>
      </c>
      <c r="E20" s="405">
        <f>E13*$E$18</f>
        <v>0</v>
      </c>
      <c r="F20" s="412" t="s">
        <v>249</v>
      </c>
    </row>
    <row r="21" spans="2:6" ht="34.5" customHeight="1" x14ac:dyDescent="0.25">
      <c r="B21" s="409" t="s">
        <v>242</v>
      </c>
      <c r="C21" s="389" t="s">
        <v>132</v>
      </c>
      <c r="D21" s="399">
        <f t="shared" ref="D21:E23" si="0">D14*$E$18</f>
        <v>0</v>
      </c>
      <c r="E21" s="405">
        <f t="shared" si="0"/>
        <v>0</v>
      </c>
      <c r="F21" s="413" t="s">
        <v>250</v>
      </c>
    </row>
    <row r="22" spans="2:6" ht="39" customHeight="1" x14ac:dyDescent="0.25">
      <c r="B22" s="409" t="s">
        <v>243</v>
      </c>
      <c r="C22" s="389" t="s">
        <v>132</v>
      </c>
      <c r="D22" s="399">
        <f t="shared" si="0"/>
        <v>0</v>
      </c>
      <c r="E22" s="405">
        <f t="shared" si="0"/>
        <v>0</v>
      </c>
      <c r="F22" s="413" t="s">
        <v>251</v>
      </c>
    </row>
    <row r="23" spans="2:6" ht="35.25" customHeight="1" thickBot="1" x14ac:dyDescent="0.3">
      <c r="B23" s="414" t="s">
        <v>244</v>
      </c>
      <c r="C23" s="393" t="s">
        <v>132</v>
      </c>
      <c r="D23" s="415">
        <f t="shared" si="0"/>
        <v>0</v>
      </c>
      <c r="E23" s="406">
        <f t="shared" si="0"/>
        <v>0</v>
      </c>
      <c r="F23" s="416" t="s">
        <v>252</v>
      </c>
    </row>
  </sheetData>
  <mergeCells count="6">
    <mergeCell ref="B2:F2"/>
    <mergeCell ref="B4:B5"/>
    <mergeCell ref="C4:C5"/>
    <mergeCell ref="D4:D5"/>
    <mergeCell ref="E4:E5"/>
    <mergeCell ref="F4:F5"/>
  </mergeCells>
  <hyperlinks>
    <hyperlink ref="E7" location="'Фонд оплати праці'!C7" display="'Фонд оплати праці'!C7"/>
    <hyperlink ref="E8" location="'Фонд оплати праці'!C18" display="'Фонд оплати праці'!C18"/>
    <hyperlink ref="E9" location="'Фонд оплати праці'!C24" display="'Фонд оплати праці'!C24"/>
    <hyperlink ref="E10" location="'Фонд оплати праці'!C30" display="'Фонд оплати праці'!C30"/>
  </hyperlinks>
  <pageMargins left="0.59375" right="0.7" top="0.57291666666666663" bottom="0.75" header="0.3" footer="0.3"/>
  <pageSetup paperSize="9"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2"/>
  <sheetViews>
    <sheetView topLeftCell="A19" workbookViewId="0">
      <selection activeCell="F43" sqref="F43"/>
    </sheetView>
  </sheetViews>
  <sheetFormatPr defaultRowHeight="12.75" x14ac:dyDescent="0.25"/>
  <cols>
    <col min="1" max="1" width="0.85546875" style="1" customWidth="1"/>
    <col min="2" max="2" width="31.85546875" style="1" customWidth="1"/>
    <col min="3" max="3" width="12.7109375" style="1" customWidth="1"/>
    <col min="4" max="4" width="7.85546875" style="1" customWidth="1"/>
    <col min="5" max="5" width="10.28515625" style="1" customWidth="1"/>
    <col min="6" max="6" width="8.42578125" style="1" customWidth="1"/>
    <col min="7" max="7" width="22" style="1" customWidth="1"/>
    <col min="8" max="8" width="16.85546875" style="1" customWidth="1"/>
    <col min="9" max="9" width="31.7109375" style="1" customWidth="1"/>
    <col min="10" max="16384" width="9.140625" style="1"/>
  </cols>
  <sheetData>
    <row r="1" spans="2:9" ht="6" customHeight="1" x14ac:dyDescent="0.25"/>
    <row r="2" spans="2:9" ht="18" x14ac:dyDescent="0.25">
      <c r="B2" s="933" t="s">
        <v>313</v>
      </c>
      <c r="C2" s="933"/>
      <c r="D2" s="933"/>
      <c r="E2" s="933"/>
      <c r="F2" s="933"/>
      <c r="G2" s="933"/>
      <c r="H2" s="933"/>
      <c r="I2" s="933"/>
    </row>
    <row r="3" spans="2:9" ht="15.75" customHeight="1" x14ac:dyDescent="0.25">
      <c r="I3" s="1" t="s">
        <v>324</v>
      </c>
    </row>
    <row r="4" spans="2:9" ht="66.75" customHeight="1" x14ac:dyDescent="0.25">
      <c r="B4" s="10" t="s">
        <v>286</v>
      </c>
      <c r="C4" s="10" t="s">
        <v>391</v>
      </c>
      <c r="D4" s="10" t="s">
        <v>287</v>
      </c>
      <c r="E4" s="10" t="s">
        <v>288</v>
      </c>
      <c r="F4" s="10" t="s">
        <v>289</v>
      </c>
      <c r="G4" s="10" t="s">
        <v>314</v>
      </c>
      <c r="H4" s="115" t="s">
        <v>86</v>
      </c>
      <c r="I4" s="115" t="s">
        <v>312</v>
      </c>
    </row>
    <row r="5" spans="2:9" ht="21.75" customHeight="1" x14ac:dyDescent="0.25">
      <c r="B5" s="267">
        <v>1</v>
      </c>
      <c r="C5" s="267">
        <v>2</v>
      </c>
      <c r="D5" s="267">
        <v>3</v>
      </c>
      <c r="E5" s="267">
        <v>4</v>
      </c>
      <c r="F5" s="267">
        <v>5</v>
      </c>
      <c r="G5" s="267">
        <v>6</v>
      </c>
      <c r="H5" s="115">
        <v>7</v>
      </c>
      <c r="I5" s="115">
        <v>8</v>
      </c>
    </row>
    <row r="6" spans="2:9" ht="15.75" customHeight="1" x14ac:dyDescent="0.25">
      <c r="B6" s="112" t="s">
        <v>290</v>
      </c>
      <c r="C6" s="11"/>
      <c r="D6" s="11"/>
      <c r="E6" s="11"/>
      <c r="F6" s="11"/>
      <c r="G6" s="11" t="s">
        <v>308</v>
      </c>
      <c r="H6" s="1009" t="s">
        <v>323</v>
      </c>
      <c r="I6" s="270"/>
    </row>
    <row r="7" spans="2:9" x14ac:dyDescent="0.25">
      <c r="B7" s="112" t="s">
        <v>291</v>
      </c>
      <c r="C7" s="14">
        <v>20</v>
      </c>
      <c r="D7" s="11"/>
      <c r="E7" s="11"/>
      <c r="F7" s="11"/>
      <c r="G7" s="11"/>
      <c r="H7" s="1009"/>
      <c r="I7" s="270"/>
    </row>
    <row r="8" spans="2:9" x14ac:dyDescent="0.25">
      <c r="B8" s="11" t="s">
        <v>294</v>
      </c>
      <c r="C8" s="14"/>
      <c r="D8" s="270">
        <v>0</v>
      </c>
      <c r="E8" s="11"/>
      <c r="F8" s="417">
        <f t="shared" ref="F8:F10" si="0">D8*0.9/$C$7</f>
        <v>0</v>
      </c>
      <c r="G8" s="11"/>
      <c r="H8" s="1009"/>
      <c r="I8" s="418" t="s">
        <v>318</v>
      </c>
    </row>
    <row r="9" spans="2:9" x14ac:dyDescent="0.25">
      <c r="B9" s="11" t="s">
        <v>295</v>
      </c>
      <c r="C9" s="14"/>
      <c r="D9" s="270">
        <v>0</v>
      </c>
      <c r="E9" s="11"/>
      <c r="F9" s="417">
        <f t="shared" si="0"/>
        <v>0</v>
      </c>
      <c r="G9" s="11"/>
      <c r="H9" s="1009"/>
      <c r="I9" s="418" t="s">
        <v>318</v>
      </c>
    </row>
    <row r="10" spans="2:9" x14ac:dyDescent="0.25">
      <c r="B10" s="11" t="s">
        <v>298</v>
      </c>
      <c r="C10" s="14"/>
      <c r="D10" s="11"/>
      <c r="E10" s="11"/>
      <c r="F10" s="11">
        <f t="shared" si="0"/>
        <v>0</v>
      </c>
      <c r="G10" s="11"/>
      <c r="H10" s="1009"/>
      <c r="I10" s="418"/>
    </row>
    <row r="11" spans="2:9" x14ac:dyDescent="0.25">
      <c r="B11" s="112" t="s">
        <v>293</v>
      </c>
      <c r="C11" s="14">
        <v>15</v>
      </c>
      <c r="D11" s="11"/>
      <c r="E11" s="11"/>
      <c r="F11" s="11"/>
      <c r="G11" s="11"/>
      <c r="H11" s="1009"/>
      <c r="I11" s="418"/>
    </row>
    <row r="12" spans="2:9" x14ac:dyDescent="0.25">
      <c r="B12" s="11" t="s">
        <v>294</v>
      </c>
      <c r="C12" s="14"/>
      <c r="D12" s="270"/>
      <c r="E12" s="11"/>
      <c r="F12" s="11">
        <f>D12*0.9/$C$11</f>
        <v>0</v>
      </c>
      <c r="G12" s="11"/>
      <c r="H12" s="1009"/>
      <c r="I12" s="418" t="s">
        <v>318</v>
      </c>
    </row>
    <row r="13" spans="2:9" x14ac:dyDescent="0.25">
      <c r="B13" s="11" t="s">
        <v>295</v>
      </c>
      <c r="C13" s="14"/>
      <c r="D13" s="270">
        <v>0</v>
      </c>
      <c r="E13" s="11"/>
      <c r="F13" s="11">
        <f t="shared" ref="F13:F14" si="1">D13*0.9/$C$11</f>
        <v>0</v>
      </c>
      <c r="G13" s="11"/>
      <c r="H13" s="1009"/>
      <c r="I13" s="418" t="s">
        <v>318</v>
      </c>
    </row>
    <row r="14" spans="2:9" x14ac:dyDescent="0.25">
      <c r="B14" s="11" t="s">
        <v>296</v>
      </c>
      <c r="C14" s="14"/>
      <c r="D14" s="11"/>
      <c r="E14" s="11"/>
      <c r="F14" s="11">
        <f t="shared" si="1"/>
        <v>0</v>
      </c>
      <c r="G14" s="11"/>
      <c r="H14" s="1009"/>
      <c r="I14" s="418"/>
    </row>
    <row r="15" spans="2:9" x14ac:dyDescent="0.25">
      <c r="B15" s="112" t="s">
        <v>292</v>
      </c>
      <c r="C15" s="14">
        <v>10</v>
      </c>
      <c r="D15" s="11"/>
      <c r="E15" s="11"/>
      <c r="F15" s="11"/>
      <c r="G15" s="11"/>
      <c r="H15" s="1009"/>
      <c r="I15" s="418"/>
    </row>
    <row r="16" spans="2:9" x14ac:dyDescent="0.25">
      <c r="B16" s="11" t="s">
        <v>294</v>
      </c>
      <c r="C16" s="14"/>
      <c r="D16" s="270"/>
      <c r="E16" s="11"/>
      <c r="F16" s="11">
        <f>D16*0.9/$C$15</f>
        <v>0</v>
      </c>
      <c r="G16" s="11"/>
      <c r="H16" s="1009"/>
      <c r="I16" s="418" t="s">
        <v>318</v>
      </c>
    </row>
    <row r="17" spans="2:9" x14ac:dyDescent="0.25">
      <c r="B17" s="11" t="s">
        <v>295</v>
      </c>
      <c r="C17" s="14"/>
      <c r="D17" s="270">
        <v>0</v>
      </c>
      <c r="E17" s="11"/>
      <c r="F17" s="11">
        <f t="shared" ref="F17:F18" si="2">D17*0.9/$C$15</f>
        <v>0</v>
      </c>
      <c r="G17" s="11"/>
      <c r="H17" s="1009"/>
      <c r="I17" s="418" t="s">
        <v>318</v>
      </c>
    </row>
    <row r="18" spans="2:9" x14ac:dyDescent="0.25">
      <c r="B18" s="11" t="s">
        <v>297</v>
      </c>
      <c r="C18" s="14"/>
      <c r="D18" s="11"/>
      <c r="E18" s="11"/>
      <c r="F18" s="11">
        <f t="shared" si="2"/>
        <v>0</v>
      </c>
      <c r="G18" s="11"/>
      <c r="H18" s="1009"/>
      <c r="I18" s="418"/>
    </row>
    <row r="19" spans="2:9" x14ac:dyDescent="0.25">
      <c r="B19" s="112" t="s">
        <v>299</v>
      </c>
      <c r="C19" s="14"/>
      <c r="D19" s="11"/>
      <c r="E19" s="11"/>
      <c r="F19" s="11"/>
      <c r="G19" s="11" t="s">
        <v>308</v>
      </c>
      <c r="H19" s="1009"/>
      <c r="I19" s="418"/>
    </row>
    <row r="20" spans="2:9" x14ac:dyDescent="0.25">
      <c r="B20" s="112" t="s">
        <v>300</v>
      </c>
      <c r="C20" s="14">
        <v>5</v>
      </c>
      <c r="D20" s="11"/>
      <c r="E20" s="11"/>
      <c r="F20" s="11"/>
      <c r="G20" s="11"/>
      <c r="H20" s="1009"/>
      <c r="I20" s="418"/>
    </row>
    <row r="21" spans="2:9" x14ac:dyDescent="0.25">
      <c r="B21" s="11" t="s">
        <v>294</v>
      </c>
      <c r="C21" s="14"/>
      <c r="D21" s="270"/>
      <c r="E21" s="11"/>
      <c r="F21" s="11">
        <f>D21*0.9/$C$20</f>
        <v>0</v>
      </c>
      <c r="G21" s="11"/>
      <c r="H21" s="1009"/>
      <c r="I21" s="418" t="s">
        <v>319</v>
      </c>
    </row>
    <row r="22" spans="2:9" x14ac:dyDescent="0.25">
      <c r="B22" s="11" t="s">
        <v>295</v>
      </c>
      <c r="C22" s="14"/>
      <c r="D22" s="270"/>
      <c r="E22" s="11"/>
      <c r="F22" s="11">
        <f t="shared" ref="F22:F25" si="3">D22*0.9/$C$20</f>
        <v>0</v>
      </c>
      <c r="G22" s="11"/>
      <c r="H22" s="1009"/>
      <c r="I22" s="418" t="s">
        <v>318</v>
      </c>
    </row>
    <row r="23" spans="2:9" x14ac:dyDescent="0.25">
      <c r="B23" s="11" t="s">
        <v>301</v>
      </c>
      <c r="C23" s="14"/>
      <c r="D23" s="11">
        <v>0</v>
      </c>
      <c r="E23" s="11"/>
      <c r="F23" s="11">
        <f t="shared" si="3"/>
        <v>0</v>
      </c>
      <c r="G23" s="11"/>
      <c r="H23" s="1009"/>
      <c r="I23" s="418" t="s">
        <v>319</v>
      </c>
    </row>
    <row r="24" spans="2:9" x14ac:dyDescent="0.25">
      <c r="B24" s="11" t="s">
        <v>302</v>
      </c>
      <c r="C24" s="14"/>
      <c r="D24" s="11">
        <v>0</v>
      </c>
      <c r="E24" s="11"/>
      <c r="F24" s="11">
        <f t="shared" si="3"/>
        <v>0</v>
      </c>
      <c r="G24" s="11"/>
      <c r="H24" s="1009"/>
      <c r="I24" s="418" t="s">
        <v>318</v>
      </c>
    </row>
    <row r="25" spans="2:9" x14ac:dyDescent="0.25">
      <c r="B25" s="11" t="s">
        <v>296</v>
      </c>
      <c r="C25" s="14"/>
      <c r="D25" s="11"/>
      <c r="E25" s="11"/>
      <c r="F25" s="11">
        <f t="shared" si="3"/>
        <v>0</v>
      </c>
      <c r="G25" s="11"/>
      <c r="H25" s="1009"/>
      <c r="I25" s="418"/>
    </row>
    <row r="26" spans="2:9" ht="162" customHeight="1" x14ac:dyDescent="0.25">
      <c r="B26" s="9" t="s">
        <v>390</v>
      </c>
      <c r="C26" s="14">
        <v>2</v>
      </c>
      <c r="D26" s="11"/>
      <c r="E26" s="11"/>
      <c r="F26" s="11"/>
      <c r="G26" s="11"/>
      <c r="H26" s="1009"/>
      <c r="I26" s="418"/>
    </row>
    <row r="27" spans="2:9" x14ac:dyDescent="0.25">
      <c r="B27" s="11" t="s">
        <v>294</v>
      </c>
      <c r="C27" s="14"/>
      <c r="D27" s="270"/>
      <c r="E27" s="11"/>
      <c r="F27" s="11">
        <f>D27*0.9/$C$26</f>
        <v>0</v>
      </c>
      <c r="G27" s="11"/>
      <c r="H27" s="1009"/>
      <c r="I27" s="418" t="s">
        <v>320</v>
      </c>
    </row>
    <row r="28" spans="2:9" x14ac:dyDescent="0.25">
      <c r="B28" s="11" t="s">
        <v>295</v>
      </c>
      <c r="C28" s="14"/>
      <c r="D28" s="270"/>
      <c r="E28" s="11"/>
      <c r="F28" s="11">
        <f t="shared" ref="F28:F30" si="4">D28*0.9/$C$26</f>
        <v>0</v>
      </c>
      <c r="G28" s="11"/>
      <c r="H28" s="1009"/>
      <c r="I28" s="418" t="s">
        <v>321</v>
      </c>
    </row>
    <row r="29" spans="2:9" x14ac:dyDescent="0.25">
      <c r="B29" s="11" t="s">
        <v>301</v>
      </c>
      <c r="C29" s="14"/>
      <c r="D29" s="270">
        <v>0</v>
      </c>
      <c r="E29" s="11"/>
      <c r="F29" s="11">
        <f t="shared" si="4"/>
        <v>0</v>
      </c>
      <c r="G29" s="11"/>
      <c r="H29" s="1009"/>
      <c r="I29" s="418" t="s">
        <v>322</v>
      </c>
    </row>
    <row r="30" spans="2:9" x14ac:dyDescent="0.25">
      <c r="B30" s="11" t="s">
        <v>296</v>
      </c>
      <c r="C30" s="14"/>
      <c r="D30" s="11"/>
      <c r="E30" s="11"/>
      <c r="F30" s="11">
        <f t="shared" si="4"/>
        <v>0</v>
      </c>
      <c r="G30" s="11"/>
      <c r="H30" s="1009"/>
      <c r="I30" s="418"/>
    </row>
    <row r="31" spans="2:9" x14ac:dyDescent="0.25">
      <c r="B31" s="112" t="s">
        <v>303</v>
      </c>
      <c r="C31" s="14"/>
      <c r="D31" s="11"/>
      <c r="E31" s="11"/>
      <c r="F31" s="11"/>
      <c r="G31" s="11" t="s">
        <v>308</v>
      </c>
      <c r="H31" s="1009"/>
      <c r="I31" s="418"/>
    </row>
    <row r="32" spans="2:9" x14ac:dyDescent="0.25">
      <c r="B32" s="112" t="s">
        <v>304</v>
      </c>
      <c r="C32" s="14">
        <v>5</v>
      </c>
      <c r="D32" s="11"/>
      <c r="E32" s="11"/>
      <c r="F32" s="11"/>
      <c r="G32" s="11"/>
      <c r="H32" s="1009"/>
      <c r="I32" s="418"/>
    </row>
    <row r="33" spans="2:9" x14ac:dyDescent="0.25">
      <c r="B33" s="11" t="s">
        <v>294</v>
      </c>
      <c r="C33" s="14"/>
      <c r="D33" s="270">
        <v>0</v>
      </c>
      <c r="E33" s="11"/>
      <c r="F33" s="11">
        <f>D33*0.9/$C$32</f>
        <v>0</v>
      </c>
      <c r="G33" s="11"/>
      <c r="H33" s="1009"/>
      <c r="I33" s="418" t="s">
        <v>319</v>
      </c>
    </row>
    <row r="34" spans="2:9" x14ac:dyDescent="0.25">
      <c r="B34" s="11" t="s">
        <v>295</v>
      </c>
      <c r="C34" s="14"/>
      <c r="D34" s="11"/>
      <c r="E34" s="11"/>
      <c r="F34" s="11">
        <f t="shared" ref="F34:F35" si="5">D34*0.9/$C$32</f>
        <v>0</v>
      </c>
      <c r="G34" s="11"/>
      <c r="H34" s="1009"/>
      <c r="I34" s="418"/>
    </row>
    <row r="35" spans="2:9" x14ac:dyDescent="0.25">
      <c r="B35" s="11" t="s">
        <v>296</v>
      </c>
      <c r="C35" s="14"/>
      <c r="D35" s="11"/>
      <c r="E35" s="11"/>
      <c r="F35" s="11">
        <f t="shared" si="5"/>
        <v>0</v>
      </c>
      <c r="G35" s="11"/>
      <c r="H35" s="1009"/>
      <c r="I35" s="418"/>
    </row>
    <row r="36" spans="2:9" ht="12.75" customHeight="1" x14ac:dyDescent="0.25">
      <c r="B36" s="112" t="s">
        <v>305</v>
      </c>
      <c r="C36" s="14"/>
      <c r="D36" s="11"/>
      <c r="E36" s="11"/>
      <c r="F36" s="11"/>
      <c r="G36" s="11" t="s">
        <v>308</v>
      </c>
      <c r="H36" s="913" t="s">
        <v>307</v>
      </c>
      <c r="I36" s="418"/>
    </row>
    <row r="37" spans="2:9" ht="25.5" x14ac:dyDescent="0.25">
      <c r="B37" s="12" t="s">
        <v>306</v>
      </c>
      <c r="C37" s="14">
        <v>4</v>
      </c>
      <c r="D37" s="11"/>
      <c r="E37" s="11"/>
      <c r="F37" s="11"/>
      <c r="G37" s="11"/>
      <c r="H37" s="913"/>
      <c r="I37" s="418"/>
    </row>
    <row r="38" spans="2:9" x14ac:dyDescent="0.25">
      <c r="B38" s="11" t="s">
        <v>294</v>
      </c>
      <c r="C38" s="14"/>
      <c r="D38" s="270"/>
      <c r="E38" s="11"/>
      <c r="F38" s="11">
        <f>D38/$C$37</f>
        <v>0</v>
      </c>
      <c r="G38" s="11"/>
      <c r="H38" s="913"/>
      <c r="I38" s="418" t="s">
        <v>319</v>
      </c>
    </row>
    <row r="39" spans="2:9" x14ac:dyDescent="0.25">
      <c r="B39" s="11" t="s">
        <v>295</v>
      </c>
      <c r="C39" s="14"/>
      <c r="D39" s="11"/>
      <c r="E39" s="11"/>
      <c r="F39" s="11">
        <f t="shared" ref="F39:F41" si="6">D39/$C$37</f>
        <v>0</v>
      </c>
      <c r="G39" s="11"/>
      <c r="H39" s="913"/>
      <c r="I39" s="418"/>
    </row>
    <row r="40" spans="2:9" x14ac:dyDescent="0.25">
      <c r="B40" s="11" t="s">
        <v>301</v>
      </c>
      <c r="C40" s="14"/>
      <c r="D40" s="11"/>
      <c r="E40" s="11"/>
      <c r="F40" s="11">
        <f t="shared" si="6"/>
        <v>0</v>
      </c>
      <c r="G40" s="11"/>
      <c r="H40" s="913"/>
      <c r="I40" s="418"/>
    </row>
    <row r="41" spans="2:9" x14ac:dyDescent="0.25">
      <c r="B41" s="11" t="s">
        <v>298</v>
      </c>
      <c r="C41" s="14"/>
      <c r="D41" s="11"/>
      <c r="E41" s="11"/>
      <c r="F41" s="11">
        <f t="shared" si="6"/>
        <v>0</v>
      </c>
      <c r="G41" s="11"/>
      <c r="H41" s="913"/>
      <c r="I41" s="418"/>
    </row>
    <row r="42" spans="2:9" ht="15.75" customHeight="1" x14ac:dyDescent="0.25">
      <c r="B42" s="116" t="s">
        <v>309</v>
      </c>
      <c r="C42" s="11"/>
      <c r="D42" s="11"/>
      <c r="E42" s="11"/>
      <c r="F42" s="11"/>
      <c r="G42" s="913" t="s">
        <v>311</v>
      </c>
      <c r="H42" s="913" t="s">
        <v>307</v>
      </c>
      <c r="I42" s="418"/>
    </row>
    <row r="43" spans="2:9" ht="15" customHeight="1" x14ac:dyDescent="0.25">
      <c r="B43" s="117" t="s">
        <v>310</v>
      </c>
      <c r="C43" s="11"/>
      <c r="D43" s="11"/>
      <c r="E43" s="11"/>
      <c r="F43" s="11"/>
      <c r="G43" s="913"/>
      <c r="H43" s="913"/>
      <c r="I43" s="418" t="s">
        <v>320</v>
      </c>
    </row>
    <row r="44" spans="2:9" x14ac:dyDescent="0.25">
      <c r="B44" s="11" t="s">
        <v>294</v>
      </c>
      <c r="C44" s="11"/>
      <c r="D44" s="270"/>
      <c r="E44" s="11"/>
      <c r="F44" s="11"/>
      <c r="G44" s="913"/>
      <c r="H44" s="913"/>
      <c r="I44" s="418" t="s">
        <v>320</v>
      </c>
    </row>
    <row r="45" spans="2:9" x14ac:dyDescent="0.25">
      <c r="B45" s="11" t="s">
        <v>295</v>
      </c>
      <c r="C45" s="11"/>
      <c r="D45" s="11"/>
      <c r="E45" s="11"/>
      <c r="F45" s="11"/>
      <c r="G45" s="913"/>
      <c r="H45" s="913"/>
      <c r="I45" s="418"/>
    </row>
    <row r="46" spans="2:9" x14ac:dyDescent="0.25">
      <c r="B46" s="11" t="s">
        <v>301</v>
      </c>
      <c r="C46" s="11"/>
      <c r="D46" s="11"/>
      <c r="E46" s="11"/>
      <c r="F46" s="11"/>
      <c r="G46" s="913"/>
      <c r="H46" s="913"/>
      <c r="I46" s="418"/>
    </row>
    <row r="47" spans="2:9" x14ac:dyDescent="0.25">
      <c r="B47" s="11" t="s">
        <v>298</v>
      </c>
      <c r="C47" s="11"/>
      <c r="D47" s="11"/>
      <c r="E47" s="11"/>
      <c r="F47" s="11"/>
      <c r="G47" s="913"/>
      <c r="H47" s="913"/>
      <c r="I47" s="418"/>
    </row>
    <row r="48" spans="2:9" ht="25.5" x14ac:dyDescent="0.25">
      <c r="B48" s="118" t="s">
        <v>317</v>
      </c>
      <c r="C48" s="11"/>
      <c r="D48" s="11"/>
      <c r="E48" s="11"/>
      <c r="F48" s="11"/>
      <c r="G48" s="11"/>
      <c r="H48" s="11"/>
      <c r="I48" s="11"/>
    </row>
    <row r="49" spans="2:9" x14ac:dyDescent="0.25">
      <c r="B49" s="116" t="s">
        <v>241</v>
      </c>
      <c r="C49" s="11"/>
      <c r="D49" s="11"/>
      <c r="E49" s="11"/>
      <c r="F49" s="11">
        <f>SUMIF(I7:I47,"П",F7:F47)</f>
        <v>0</v>
      </c>
      <c r="G49" s="11"/>
      <c r="H49" s="11"/>
      <c r="I49" s="11"/>
    </row>
    <row r="50" spans="2:9" x14ac:dyDescent="0.25">
      <c r="B50" s="116" t="s">
        <v>242</v>
      </c>
      <c r="C50" s="11"/>
      <c r="D50" s="11"/>
      <c r="E50" s="11"/>
      <c r="F50" s="11">
        <f>SUMIF(I7:I47,"ЗВВ",F7:F47)</f>
        <v>0</v>
      </c>
      <c r="G50" s="11"/>
      <c r="H50" s="11"/>
      <c r="I50" s="11"/>
    </row>
    <row r="51" spans="2:9" x14ac:dyDescent="0.25">
      <c r="B51" s="116" t="s">
        <v>315</v>
      </c>
      <c r="C51" s="11"/>
      <c r="D51" s="11"/>
      <c r="E51" s="11"/>
      <c r="F51" s="11">
        <f>SUMIF(I7:I47,"Адм",F7:F47)</f>
        <v>0</v>
      </c>
      <c r="G51" s="11"/>
      <c r="H51" s="11"/>
      <c r="I51" s="11"/>
    </row>
    <row r="52" spans="2:9" x14ac:dyDescent="0.25">
      <c r="B52" s="116" t="s">
        <v>316</v>
      </c>
      <c r="C52" s="11"/>
      <c r="D52" s="11"/>
      <c r="E52" s="11"/>
      <c r="F52" s="11">
        <f>SUMIF(I7:I47,"Зб",F7:F47)</f>
        <v>0</v>
      </c>
      <c r="G52" s="11"/>
      <c r="H52" s="11"/>
      <c r="I52" s="11"/>
    </row>
  </sheetData>
  <mergeCells count="5">
    <mergeCell ref="H6:H35"/>
    <mergeCell ref="H36:H41"/>
    <mergeCell ref="G42:G47"/>
    <mergeCell ref="H42:H47"/>
    <mergeCell ref="B2:I2"/>
  </mergeCells>
  <pageMargins left="0.25" right="0.25" top="0.75" bottom="0.75" header="0.3" footer="0.3"/>
  <pageSetup paperSize="9" scale="96" orientation="landscape" r:id="rId1"/>
  <rowBreaks count="1" manualBreakCount="1">
    <brk id="25"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7"/>
  <sheetViews>
    <sheetView view="pageBreakPreview" zoomScale="90" zoomScaleSheetLayoutView="90" workbookViewId="0">
      <selection activeCell="D10" sqref="D10"/>
    </sheetView>
  </sheetViews>
  <sheetFormatPr defaultRowHeight="12.75" x14ac:dyDescent="0.25"/>
  <cols>
    <col min="1" max="1" width="0.85546875" style="1" customWidth="1"/>
    <col min="2" max="2" width="31.140625" style="1" customWidth="1"/>
    <col min="3" max="3" width="16.42578125" style="1" customWidth="1"/>
    <col min="4" max="4" width="16.85546875" style="1" customWidth="1"/>
    <col min="5" max="5" width="16.5703125" style="1" customWidth="1"/>
    <col min="6" max="6" width="61.42578125" style="1" customWidth="1"/>
    <col min="7" max="16384" width="9.140625" style="1"/>
  </cols>
  <sheetData>
    <row r="1" spans="2:6" ht="18" customHeight="1" x14ac:dyDescent="0.25">
      <c r="B1" s="107"/>
      <c r="C1" s="107"/>
      <c r="D1" s="107"/>
      <c r="E1" s="107"/>
      <c r="F1" s="107"/>
    </row>
    <row r="2" spans="2:6" ht="18" x14ac:dyDescent="0.25">
      <c r="B2" s="1011" t="s">
        <v>828</v>
      </c>
      <c r="C2" s="1011"/>
      <c r="D2" s="1011"/>
      <c r="E2" s="1011"/>
      <c r="F2" s="1011"/>
    </row>
    <row r="3" spans="2:6" ht="19.5" customHeight="1" thickBot="1" x14ac:dyDescent="0.3">
      <c r="B3" s="419"/>
      <c r="C3" s="420"/>
      <c r="D3" s="421"/>
      <c r="E3" s="421"/>
      <c r="F3" s="358" t="s">
        <v>829</v>
      </c>
    </row>
    <row r="4" spans="2:6" x14ac:dyDescent="0.25">
      <c r="B4" s="951" t="s">
        <v>101</v>
      </c>
      <c r="C4" s="953" t="s">
        <v>2</v>
      </c>
      <c r="D4" s="953" t="s">
        <v>123</v>
      </c>
      <c r="E4" s="957" t="s">
        <v>124</v>
      </c>
      <c r="F4" s="957" t="s">
        <v>86</v>
      </c>
    </row>
    <row r="5" spans="2:6" x14ac:dyDescent="0.25">
      <c r="B5" s="1012"/>
      <c r="C5" s="1013"/>
      <c r="D5" s="1013"/>
      <c r="E5" s="1014"/>
      <c r="F5" s="1014"/>
    </row>
    <row r="6" spans="2:6" ht="18.75" customHeight="1" x14ac:dyDescent="0.25">
      <c r="B6" s="422" t="s">
        <v>331</v>
      </c>
      <c r="C6" s="423" t="s">
        <v>4</v>
      </c>
      <c r="D6" s="424">
        <f>'Річний план'!H18</f>
        <v>0</v>
      </c>
      <c r="E6" s="424" t="e">
        <f>'Річний план'!I18</f>
        <v>#DIV/0!</v>
      </c>
      <c r="F6" s="425" t="s">
        <v>206</v>
      </c>
    </row>
    <row r="7" spans="2:6" ht="24.75" customHeight="1" x14ac:dyDescent="0.25">
      <c r="B7" s="426" t="s">
        <v>325</v>
      </c>
      <c r="C7" s="427" t="s">
        <v>4</v>
      </c>
      <c r="D7" s="308">
        <f>D6</f>
        <v>0</v>
      </c>
      <c r="E7" s="424">
        <f>'Річний план'!M54</f>
        <v>0</v>
      </c>
      <c r="F7" s="425" t="s">
        <v>206</v>
      </c>
    </row>
    <row r="8" spans="2:6" ht="26.25" customHeight="1" x14ac:dyDescent="0.25">
      <c r="B8" s="426" t="s">
        <v>326</v>
      </c>
      <c r="C8" s="427" t="s">
        <v>4</v>
      </c>
      <c r="D8" s="428"/>
      <c r="E8" s="424">
        <f>'Річний план'!M53</f>
        <v>0</v>
      </c>
      <c r="F8" s="425" t="s">
        <v>206</v>
      </c>
    </row>
    <row r="9" spans="2:6" ht="21" customHeight="1" x14ac:dyDescent="0.25">
      <c r="B9" s="422" t="s">
        <v>327</v>
      </c>
      <c r="C9" s="423"/>
      <c r="D9" s="429"/>
      <c r="E9" s="429"/>
      <c r="F9" s="425"/>
    </row>
    <row r="10" spans="2:6" ht="27.75" customHeight="1" x14ac:dyDescent="0.25">
      <c r="B10" s="426" t="s">
        <v>325</v>
      </c>
      <c r="C10" s="427" t="s">
        <v>332</v>
      </c>
      <c r="D10" s="433"/>
      <c r="E10" s="433"/>
      <c r="F10" s="425" t="s">
        <v>831</v>
      </c>
    </row>
    <row r="11" spans="2:6" ht="27.75" customHeight="1" x14ac:dyDescent="0.25">
      <c r="B11" s="426" t="s">
        <v>326</v>
      </c>
      <c r="C11" s="427" t="s">
        <v>332</v>
      </c>
      <c r="D11" s="433"/>
      <c r="E11" s="433"/>
      <c r="F11" s="425" t="s">
        <v>832</v>
      </c>
    </row>
    <row r="12" spans="2:6" ht="22.5" customHeight="1" x14ac:dyDescent="0.25">
      <c r="B12" s="422" t="s">
        <v>329</v>
      </c>
      <c r="C12" s="427"/>
      <c r="D12" s="430">
        <v>0.3</v>
      </c>
      <c r="E12" s="430">
        <v>0.3</v>
      </c>
      <c r="F12" s="425" t="s">
        <v>830</v>
      </c>
    </row>
    <row r="13" spans="2:6" ht="88.5" customHeight="1" x14ac:dyDescent="0.25">
      <c r="B13" s="431" t="s">
        <v>330</v>
      </c>
      <c r="C13" s="423" t="s">
        <v>132</v>
      </c>
      <c r="D13" s="429">
        <f>D7*D10/100*D12</f>
        <v>0</v>
      </c>
      <c r="E13" s="429">
        <f>E7*E10/100*E12+E8*E11/100*E12</f>
        <v>0</v>
      </c>
      <c r="F13" s="432" t="s">
        <v>333</v>
      </c>
    </row>
    <row r="14" spans="2:6" ht="15.75" customHeight="1" x14ac:dyDescent="0.25"/>
    <row r="15" spans="2:6" ht="14.25" customHeight="1" x14ac:dyDescent="0.25"/>
    <row r="16" spans="2:6" ht="18" x14ac:dyDescent="0.25">
      <c r="B16" s="1010"/>
      <c r="C16" s="1010"/>
      <c r="D16" s="1010"/>
      <c r="E16" s="1010"/>
      <c r="F16" s="1010"/>
    </row>
    <row r="17" spans="2:6" ht="19.5" customHeight="1" thickBot="1" x14ac:dyDescent="0.3">
      <c r="B17" s="581"/>
      <c r="C17" s="582"/>
      <c r="D17" s="583"/>
      <c r="E17" s="583"/>
      <c r="F17" s="584"/>
    </row>
  </sheetData>
  <mergeCells count="7">
    <mergeCell ref="B16:F16"/>
    <mergeCell ref="B2:F2"/>
    <mergeCell ref="B4:B5"/>
    <mergeCell ref="C4:C5"/>
    <mergeCell ref="D4:D5"/>
    <mergeCell ref="E4:E5"/>
    <mergeCell ref="F4:F5"/>
  </mergeCells>
  <hyperlinks>
    <hyperlink ref="D6" location="'Річний план'!H18" display="'Річний план'!H18"/>
    <hyperlink ref="E6" location="'Річний план'!I18" display="'Річний план'!I18"/>
  </hyperlinks>
  <printOptions horizontalCentered="1" verticalCentered="1"/>
  <pageMargins left="0.70866141732283472" right="0.70866141732283472" top="0.74803149606299213" bottom="0.74803149606299213" header="0.31496062992125984" footer="0.31496062992125984"/>
  <pageSetup paperSize="9" scale="94" orientation="landscape" r:id="rId1"/>
  <rowBreaks count="1" manualBreakCount="1">
    <brk id="1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9"/>
  <sheetViews>
    <sheetView zoomScalePageLayoutView="50" workbookViewId="0">
      <selection activeCell="F3" sqref="F3"/>
    </sheetView>
  </sheetViews>
  <sheetFormatPr defaultRowHeight="12.75" x14ac:dyDescent="0.25"/>
  <cols>
    <col min="1" max="1" width="1.42578125" style="1" customWidth="1"/>
    <col min="2" max="2" width="39.85546875" style="1" customWidth="1"/>
    <col min="3" max="3" width="13" style="1" customWidth="1"/>
    <col min="4" max="4" width="10.85546875" style="1" customWidth="1"/>
    <col min="5" max="5" width="11.140625" style="1" customWidth="1"/>
    <col min="6" max="6" width="54.42578125" style="1" customWidth="1"/>
    <col min="7" max="16384" width="9.140625" style="1"/>
  </cols>
  <sheetData>
    <row r="1" spans="2:6" ht="3.75" customHeight="1" x14ac:dyDescent="0.25"/>
    <row r="2" spans="2:6" ht="21.75" customHeight="1" x14ac:dyDescent="0.25">
      <c r="B2" s="1015" t="s">
        <v>335</v>
      </c>
      <c r="C2" s="1015"/>
      <c r="D2" s="1015"/>
      <c r="E2" s="1015"/>
      <c r="F2" s="1015"/>
    </row>
    <row r="3" spans="2:6" ht="15" customHeight="1" thickBot="1" x14ac:dyDescent="0.3">
      <c r="B3" s="42"/>
      <c r="C3" s="43"/>
      <c r="D3" s="43"/>
      <c r="E3" s="43"/>
      <c r="F3" s="44" t="s">
        <v>334</v>
      </c>
    </row>
    <row r="4" spans="2:6" ht="14.25" customHeight="1" thickBot="1" x14ac:dyDescent="0.3">
      <c r="B4" s="138" t="s">
        <v>101</v>
      </c>
      <c r="C4" s="47" t="s">
        <v>104</v>
      </c>
      <c r="D4" s="47" t="s">
        <v>123</v>
      </c>
      <c r="E4" s="49" t="s">
        <v>124</v>
      </c>
      <c r="F4" s="139" t="s">
        <v>86</v>
      </c>
    </row>
    <row r="5" spans="2:6" ht="11.25" customHeight="1" x14ac:dyDescent="0.25">
      <c r="B5" s="136" t="s">
        <v>379</v>
      </c>
      <c r="C5" s="121" t="s">
        <v>132</v>
      </c>
      <c r="D5" s="137">
        <f>D6+D22+D27+D32+D35+D36+D37</f>
        <v>0</v>
      </c>
      <c r="E5" s="137">
        <f>E6+E22+E27+E32+E35+E36+E37</f>
        <v>0</v>
      </c>
      <c r="F5" s="95"/>
    </row>
    <row r="6" spans="2:6" ht="11.25" customHeight="1" x14ac:dyDescent="0.25">
      <c r="B6" s="126" t="s">
        <v>336</v>
      </c>
      <c r="C6" s="119" t="s">
        <v>132</v>
      </c>
      <c r="D6" s="127">
        <f>D7+D10+D13+D16+D19</f>
        <v>0</v>
      </c>
      <c r="E6" s="127">
        <f>E7+E10+E13+E16+E19</f>
        <v>0</v>
      </c>
      <c r="F6" s="128"/>
    </row>
    <row r="7" spans="2:6" ht="11.25" customHeight="1" x14ac:dyDescent="0.25">
      <c r="B7" s="129" t="s">
        <v>337</v>
      </c>
      <c r="C7" s="130" t="s">
        <v>132</v>
      </c>
      <c r="D7" s="131">
        <f>D8*D9</f>
        <v>0</v>
      </c>
      <c r="E7" s="131">
        <f>E8*E9</f>
        <v>0</v>
      </c>
      <c r="F7" s="132" t="s">
        <v>338</v>
      </c>
    </row>
    <row r="8" spans="2:6" ht="11.25" customHeight="1" x14ac:dyDescent="0.25">
      <c r="B8" s="120" t="s">
        <v>339</v>
      </c>
      <c r="C8" s="114" t="s">
        <v>340</v>
      </c>
      <c r="D8" s="436"/>
      <c r="E8" s="436"/>
      <c r="F8" s="128" t="s">
        <v>341</v>
      </c>
    </row>
    <row r="9" spans="2:6" ht="11.25" customHeight="1" x14ac:dyDescent="0.25">
      <c r="B9" s="123" t="s">
        <v>342</v>
      </c>
      <c r="C9" s="114" t="s">
        <v>132</v>
      </c>
      <c r="D9" s="313"/>
      <c r="E9" s="313">
        <v>90</v>
      </c>
      <c r="F9" s="58" t="s">
        <v>343</v>
      </c>
    </row>
    <row r="10" spans="2:6" ht="11.25" customHeight="1" x14ac:dyDescent="0.25">
      <c r="B10" s="129" t="s">
        <v>344</v>
      </c>
      <c r="C10" s="130" t="s">
        <v>132</v>
      </c>
      <c r="D10" s="131">
        <f>D11*D12</f>
        <v>0</v>
      </c>
      <c r="E10" s="131">
        <f>E11*E12</f>
        <v>0</v>
      </c>
      <c r="F10" s="132" t="s">
        <v>338</v>
      </c>
    </row>
    <row r="11" spans="2:6" ht="11.25" customHeight="1" x14ac:dyDescent="0.25">
      <c r="B11" s="120" t="s">
        <v>339</v>
      </c>
      <c r="C11" s="114" t="s">
        <v>340</v>
      </c>
      <c r="D11" s="436"/>
      <c r="E11" s="436"/>
      <c r="F11" s="128" t="s">
        <v>341</v>
      </c>
    </row>
    <row r="12" spans="2:6" ht="11.25" customHeight="1" x14ac:dyDescent="0.25">
      <c r="B12" s="123" t="s">
        <v>345</v>
      </c>
      <c r="C12" s="114" t="s">
        <v>132</v>
      </c>
      <c r="D12" s="312"/>
      <c r="E12" s="312">
        <v>150</v>
      </c>
      <c r="F12" s="58" t="s">
        <v>343</v>
      </c>
    </row>
    <row r="13" spans="2:6" ht="11.25" customHeight="1" x14ac:dyDescent="0.25">
      <c r="B13" s="129" t="s">
        <v>346</v>
      </c>
      <c r="C13" s="130" t="s">
        <v>132</v>
      </c>
      <c r="D13" s="131">
        <f>D14*D15</f>
        <v>0</v>
      </c>
      <c r="E13" s="131">
        <f>E14*E15</f>
        <v>0</v>
      </c>
      <c r="F13" s="132" t="s">
        <v>338</v>
      </c>
    </row>
    <row r="14" spans="2:6" ht="11.25" customHeight="1" x14ac:dyDescent="0.25">
      <c r="B14" s="120" t="s">
        <v>339</v>
      </c>
      <c r="C14" s="114" t="s">
        <v>340</v>
      </c>
      <c r="D14" s="436"/>
      <c r="E14" s="436"/>
      <c r="F14" s="128" t="s">
        <v>341</v>
      </c>
    </row>
    <row r="15" spans="2:6" ht="11.25" customHeight="1" x14ac:dyDescent="0.25">
      <c r="B15" s="123" t="s">
        <v>347</v>
      </c>
      <c r="C15" s="114" t="s">
        <v>132</v>
      </c>
      <c r="D15" s="312"/>
      <c r="E15" s="312">
        <v>50</v>
      </c>
      <c r="F15" s="58" t="s">
        <v>343</v>
      </c>
    </row>
    <row r="16" spans="2:6" ht="11.25" customHeight="1" x14ac:dyDescent="0.25">
      <c r="B16" s="129" t="s">
        <v>348</v>
      </c>
      <c r="C16" s="130" t="s">
        <v>132</v>
      </c>
      <c r="D16" s="131">
        <f>D17*D18</f>
        <v>0</v>
      </c>
      <c r="E16" s="131">
        <f>E17*E18</f>
        <v>0</v>
      </c>
      <c r="F16" s="132" t="s">
        <v>338</v>
      </c>
    </row>
    <row r="17" spans="2:6" ht="11.25" customHeight="1" x14ac:dyDescent="0.25">
      <c r="B17" s="120" t="s">
        <v>339</v>
      </c>
      <c r="C17" s="114" t="s">
        <v>340</v>
      </c>
      <c r="D17" s="436"/>
      <c r="E17" s="436"/>
      <c r="F17" s="128" t="s">
        <v>341</v>
      </c>
    </row>
    <row r="18" spans="2:6" ht="11.25" customHeight="1" x14ac:dyDescent="0.25">
      <c r="B18" s="123" t="s">
        <v>349</v>
      </c>
      <c r="C18" s="114" t="s">
        <v>132</v>
      </c>
      <c r="D18" s="437"/>
      <c r="E18" s="312">
        <v>10</v>
      </c>
      <c r="F18" s="58" t="s">
        <v>343</v>
      </c>
    </row>
    <row r="19" spans="2:6" ht="11.25" customHeight="1" x14ac:dyDescent="0.25">
      <c r="B19" s="129" t="s">
        <v>350</v>
      </c>
      <c r="C19" s="130" t="s">
        <v>132</v>
      </c>
      <c r="D19" s="131">
        <f>D20*D21</f>
        <v>0</v>
      </c>
      <c r="E19" s="131">
        <f>E20*E21</f>
        <v>0</v>
      </c>
      <c r="F19" s="132" t="s">
        <v>338</v>
      </c>
    </row>
    <row r="20" spans="2:6" ht="11.25" customHeight="1" x14ac:dyDescent="0.25">
      <c r="B20" s="120" t="s">
        <v>339</v>
      </c>
      <c r="C20" s="114" t="s">
        <v>340</v>
      </c>
      <c r="D20" s="436"/>
      <c r="E20" s="436"/>
      <c r="F20" s="128" t="s">
        <v>341</v>
      </c>
    </row>
    <row r="21" spans="2:6" ht="11.25" customHeight="1" x14ac:dyDescent="0.25">
      <c r="B21" s="434" t="s">
        <v>555</v>
      </c>
      <c r="C21" s="114" t="s">
        <v>132</v>
      </c>
      <c r="D21" s="437"/>
      <c r="E21" s="438">
        <v>80</v>
      </c>
      <c r="F21" s="58" t="s">
        <v>343</v>
      </c>
    </row>
    <row r="22" spans="2:6" ht="11.25" customHeight="1" x14ac:dyDescent="0.25">
      <c r="B22" s="126" t="s">
        <v>380</v>
      </c>
      <c r="C22" s="119" t="s">
        <v>132</v>
      </c>
      <c r="D22" s="125">
        <f>D23*D25*D26</f>
        <v>0</v>
      </c>
      <c r="E22" s="125">
        <f>E23*E25*E26</f>
        <v>0</v>
      </c>
      <c r="F22" s="133" t="s">
        <v>351</v>
      </c>
    </row>
    <row r="23" spans="2:6" ht="11.25" customHeight="1" x14ac:dyDescent="0.25">
      <c r="B23" s="124" t="s">
        <v>352</v>
      </c>
      <c r="C23" s="114" t="s">
        <v>30</v>
      </c>
      <c r="D23" s="436"/>
      <c r="E23" s="436"/>
      <c r="F23" s="133"/>
    </row>
    <row r="24" spans="2:6" ht="11.25" customHeight="1" x14ac:dyDescent="0.25">
      <c r="B24" s="124" t="s">
        <v>353</v>
      </c>
      <c r="C24" s="114" t="s">
        <v>354</v>
      </c>
      <c r="D24" s="436"/>
      <c r="E24" s="436"/>
      <c r="F24" s="128" t="s">
        <v>355</v>
      </c>
    </row>
    <row r="25" spans="2:6" ht="11.25" customHeight="1" x14ac:dyDescent="0.25">
      <c r="B25" s="124" t="s">
        <v>356</v>
      </c>
      <c r="C25" s="114" t="s">
        <v>357</v>
      </c>
      <c r="D25" s="436"/>
      <c r="E25" s="439"/>
      <c r="F25" s="133"/>
    </row>
    <row r="26" spans="2:6" ht="11.25" customHeight="1" x14ac:dyDescent="0.25">
      <c r="B26" s="124" t="s">
        <v>358</v>
      </c>
      <c r="C26" s="114" t="s">
        <v>132</v>
      </c>
      <c r="D26" s="313"/>
      <c r="E26" s="312"/>
      <c r="F26" s="58" t="s">
        <v>359</v>
      </c>
    </row>
    <row r="27" spans="2:6" ht="11.25" customHeight="1" x14ac:dyDescent="0.25">
      <c r="B27" s="126" t="s">
        <v>360</v>
      </c>
      <c r="C27" s="119" t="s">
        <v>132</v>
      </c>
      <c r="D27" s="125">
        <f>D28*D30*D31</f>
        <v>0</v>
      </c>
      <c r="E27" s="125">
        <f>E28*E30*E31</f>
        <v>0</v>
      </c>
      <c r="F27" s="133" t="s">
        <v>361</v>
      </c>
    </row>
    <row r="28" spans="2:6" ht="11.25" customHeight="1" x14ac:dyDescent="0.25">
      <c r="B28" s="124" t="s">
        <v>362</v>
      </c>
      <c r="C28" s="119"/>
      <c r="D28" s="436"/>
      <c r="E28" s="436"/>
      <c r="F28" s="122"/>
    </row>
    <row r="29" spans="2:6" ht="11.25" customHeight="1" x14ac:dyDescent="0.25">
      <c r="B29" s="124" t="s">
        <v>363</v>
      </c>
      <c r="C29" s="114" t="s">
        <v>364</v>
      </c>
      <c r="D29" s="440"/>
      <c r="E29" s="312"/>
      <c r="F29" s="62" t="s">
        <v>328</v>
      </c>
    </row>
    <row r="30" spans="2:6" ht="11.25" customHeight="1" x14ac:dyDescent="0.25">
      <c r="B30" s="124" t="s">
        <v>365</v>
      </c>
      <c r="C30" s="114" t="s">
        <v>366</v>
      </c>
      <c r="D30" s="440"/>
      <c r="E30" s="312"/>
      <c r="F30" s="122"/>
    </row>
    <row r="31" spans="2:6" ht="11.25" customHeight="1" x14ac:dyDescent="0.25">
      <c r="B31" s="124" t="s">
        <v>367</v>
      </c>
      <c r="C31" s="114" t="s">
        <v>368</v>
      </c>
      <c r="D31" s="440"/>
      <c r="E31" s="312"/>
      <c r="F31" s="58" t="s">
        <v>369</v>
      </c>
    </row>
    <row r="32" spans="2:6" ht="11.25" customHeight="1" x14ac:dyDescent="0.25">
      <c r="B32" s="126" t="s">
        <v>370</v>
      </c>
      <c r="C32" s="119" t="s">
        <v>132</v>
      </c>
      <c r="D32" s="125"/>
      <c r="E32" s="125">
        <f>E33*E34</f>
        <v>0</v>
      </c>
      <c r="F32" s="134" t="s">
        <v>371</v>
      </c>
    </row>
    <row r="33" spans="2:6" ht="11.25" customHeight="1" x14ac:dyDescent="0.25">
      <c r="B33" s="124" t="s">
        <v>372</v>
      </c>
      <c r="C33" s="114" t="s">
        <v>340</v>
      </c>
      <c r="D33" s="436"/>
      <c r="E33" s="436"/>
      <c r="F33" s="82"/>
    </row>
    <row r="34" spans="2:6" ht="11.25" customHeight="1" x14ac:dyDescent="0.25">
      <c r="B34" s="124" t="s">
        <v>373</v>
      </c>
      <c r="C34" s="114" t="s">
        <v>132</v>
      </c>
      <c r="D34" s="312"/>
      <c r="E34" s="312">
        <v>30</v>
      </c>
      <c r="F34" s="58" t="s">
        <v>343</v>
      </c>
    </row>
    <row r="35" spans="2:6" ht="11.25" customHeight="1" x14ac:dyDescent="0.25">
      <c r="B35" s="126" t="s">
        <v>374</v>
      </c>
      <c r="C35" s="119" t="s">
        <v>132</v>
      </c>
      <c r="D35" s="440"/>
      <c r="E35" s="440"/>
      <c r="F35" s="65" t="s">
        <v>375</v>
      </c>
    </row>
    <row r="36" spans="2:6" ht="11.25" customHeight="1" x14ac:dyDescent="0.25">
      <c r="B36" s="126" t="s">
        <v>376</v>
      </c>
      <c r="C36" s="119" t="s">
        <v>132</v>
      </c>
      <c r="D36" s="441"/>
      <c r="E36" s="440"/>
      <c r="F36" s="65" t="s">
        <v>375</v>
      </c>
    </row>
    <row r="37" spans="2:6" ht="11.25" customHeight="1" x14ac:dyDescent="0.25">
      <c r="B37" s="126" t="s">
        <v>377</v>
      </c>
      <c r="C37" s="119" t="s">
        <v>132</v>
      </c>
      <c r="D37" s="441"/>
      <c r="E37" s="440"/>
      <c r="F37" s="65" t="s">
        <v>375</v>
      </c>
    </row>
    <row r="38" spans="2:6" ht="12.75" customHeight="1" x14ac:dyDescent="0.25">
      <c r="B38" s="126" t="s">
        <v>382</v>
      </c>
      <c r="C38" s="119" t="s">
        <v>381</v>
      </c>
      <c r="D38" s="135">
        <f>ЄСВ!D12</f>
        <v>0</v>
      </c>
      <c r="E38" s="135">
        <f>ЄСВ!E12</f>
        <v>0</v>
      </c>
      <c r="F38" s="9" t="s">
        <v>383</v>
      </c>
    </row>
    <row r="39" spans="2:6" ht="63.75" customHeight="1" x14ac:dyDescent="0.25">
      <c r="B39" s="9" t="s">
        <v>384</v>
      </c>
      <c r="C39" s="14" t="s">
        <v>11</v>
      </c>
      <c r="D39" s="14" t="s">
        <v>16</v>
      </c>
      <c r="E39" s="435" t="e">
        <f>E5/E38*100</f>
        <v>#DIV/0!</v>
      </c>
      <c r="F39" s="9" t="s">
        <v>392</v>
      </c>
    </row>
  </sheetData>
  <mergeCells count="1">
    <mergeCell ref="B2:F2"/>
  </mergeCells>
  <hyperlinks>
    <hyperlink ref="D38" location="ЄСВ!D12" display="ЄСВ!D12"/>
    <hyperlink ref="E38" location="ЄСВ!D12" display="ЄСВ!D12"/>
  </hyperlink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4</vt:i4>
      </vt:variant>
    </vt:vector>
  </HeadingPairs>
  <TitlesOfParts>
    <vt:vector size="21" baseType="lpstr">
      <vt:lpstr>Обсяг споживання води</vt:lpstr>
      <vt:lpstr>Річний план</vt:lpstr>
      <vt:lpstr>Електроенергія</vt:lpstr>
      <vt:lpstr>Хімреагенти</vt:lpstr>
      <vt:lpstr>Фонд оплати праці</vt:lpstr>
      <vt:lpstr>ЄСВ</vt:lpstr>
      <vt:lpstr>Амортизація</vt:lpstr>
      <vt:lpstr>Рентна плата за воду</vt:lpstr>
      <vt:lpstr>Охорона праці</vt:lpstr>
      <vt:lpstr>Прямі витрати</vt:lpstr>
      <vt:lpstr>ЗВВ</vt:lpstr>
      <vt:lpstr>Адміністративні витрати</vt:lpstr>
      <vt:lpstr>Витрати на збут</vt:lpstr>
      <vt:lpstr>Фінансові витрати</vt:lpstr>
      <vt:lpstr>Повна собівартість</vt:lpstr>
      <vt:lpstr>Кінцеві тарифи</vt:lpstr>
      <vt:lpstr>Розрахунковий прибуток</vt:lpstr>
      <vt:lpstr>Електроенергія!Область_печати</vt:lpstr>
      <vt:lpstr>'Обсяг споживання води'!Область_печати</vt:lpstr>
      <vt:lpstr>'Повна собівартість'!Область_печати</vt:lpstr>
      <vt:lpstr>'Фонд оплати праці'!Область_печати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2016-02-12T07:46:40Z</dcterms:modified>
</cp:coreProperties>
</file>